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0" windowWidth="11595" windowHeight="5670" tabRatio="579" activeTab="0"/>
  </bookViews>
  <sheets>
    <sheet name="Hoja1" sheetId="1" r:id="rId1"/>
    <sheet name="2 resumen pap" sheetId="2" r:id="rId2"/>
    <sheet name="Hoja2" sheetId="3" r:id="rId3"/>
  </sheets>
  <definedNames>
    <definedName name="_xlnm._FilterDatabase" localSheetId="0" hidden="1">'Hoja1'!$A$14:$AL$327</definedName>
    <definedName name="_xlnm.Print_Area" localSheetId="1">'2 resumen pap'!$A$1:$Y$45</definedName>
    <definedName name="_xlnm.Print_Area" localSheetId="0">'Hoja1'!$B$1:$AL$287</definedName>
  </definedNames>
  <calcPr fullCalcOnLoad="1"/>
</workbook>
</file>

<file path=xl/sharedStrings.xml><?xml version="1.0" encoding="utf-8"?>
<sst xmlns="http://schemas.openxmlformats.org/spreadsheetml/2006/main" count="2795" uniqueCount="960">
  <si>
    <t>UNIVERSIDA NACIONAL DEL CALLAO</t>
  </si>
  <si>
    <t>OFICINA DE PERSONAL</t>
  </si>
  <si>
    <t>FORMULARIO A1</t>
  </si>
  <si>
    <t>SECTOR</t>
  </si>
  <si>
    <t>0010 EDUCACION</t>
  </si>
  <si>
    <t>PLIEGO</t>
  </si>
  <si>
    <t>529 UNIVERSIDAD NACIONAL DEL CALLAO</t>
  </si>
  <si>
    <t>ESTRUCTURA FUNCIONAL</t>
  </si>
  <si>
    <t>PROGRAMATICA</t>
  </si>
  <si>
    <t>PERIODO PREVIO</t>
  </si>
  <si>
    <t>P     E     R     I     O     D     O       P     R     O     P     U     E     S     T     O     (D.S.S 051-91-PCM)</t>
  </si>
  <si>
    <t>PEA</t>
  </si>
  <si>
    <t>DENOMINACION DEL CARGO</t>
  </si>
  <si>
    <t>NIVEL          o       CATEG</t>
  </si>
  <si>
    <t>CANTIDAD DE PLAZAS</t>
  </si>
  <si>
    <t>N º      SUCES          DE       PLAZAS</t>
  </si>
  <si>
    <t>REMUNERACION MENSUAL</t>
  </si>
  <si>
    <t>PERIODO EN    MESES</t>
  </si>
  <si>
    <t>PPTA</t>
  </si>
  <si>
    <t>OCPA</t>
  </si>
  <si>
    <t>BASICA</t>
  </si>
  <si>
    <t>REUNIFI   CADA</t>
  </si>
  <si>
    <t>PRINCIPAL</t>
  </si>
  <si>
    <t>TRANSIT</t>
  </si>
  <si>
    <t>MONTO BRUTO</t>
  </si>
  <si>
    <t>F4</t>
  </si>
  <si>
    <t>JEFE UNI. PROY.</t>
  </si>
  <si>
    <t>Jefe de Unidad de Proyectos y Obras</t>
  </si>
  <si>
    <t>JEFE OF.CONTAB.</t>
  </si>
  <si>
    <t>Jefe de la Oficina de Contabilidad y Presupuesto</t>
  </si>
  <si>
    <t>JEFE DE COMEDOR</t>
  </si>
  <si>
    <t>Jefe de Unidad de Comedor y Residencia Universitaria</t>
  </si>
  <si>
    <t>Jefe de Unidad Elaboración y Administración Documentaria</t>
  </si>
  <si>
    <t>JEFE CEN.IDIOMA</t>
  </si>
  <si>
    <t>Jefe de la Unidad del Centro de Idiomas</t>
  </si>
  <si>
    <t>JEFE UNID.RR.PP</t>
  </si>
  <si>
    <t>Jefe de la Unidad de Relaciones Publicas</t>
  </si>
  <si>
    <t>JEFE REG.ACADEM</t>
  </si>
  <si>
    <t>Jefe de la Unidad de Registros Académicos</t>
  </si>
  <si>
    <t>JEFE BIBLIO.CEN</t>
  </si>
  <si>
    <t>Jefe de la Unidad de la Biblioteca Central</t>
  </si>
  <si>
    <t>JEFE UNID.AS.JU</t>
  </si>
  <si>
    <t>Jefe de la Unidad de Asuntos Judiciales</t>
  </si>
  <si>
    <t>JEFE OF.TESORE.</t>
  </si>
  <si>
    <t>Jefe de la Oficina de Tesorería</t>
  </si>
  <si>
    <t>JEFE.UNID.PLAN</t>
  </si>
  <si>
    <t>jefe de Unidad de Planeamiento</t>
  </si>
  <si>
    <t>JEFE UNID.RACIO</t>
  </si>
  <si>
    <t>Jefe de Unidad de Racionalización</t>
  </si>
  <si>
    <t xml:space="preserve">Jefe de la Unidad de Control Económico Financiero </t>
  </si>
  <si>
    <t>JEFE.UNID.PROG.</t>
  </si>
  <si>
    <t>Jefe de Unidad de Programación y Evaluación Presupuestal</t>
  </si>
  <si>
    <t>JEFE UNID.ESTAD</t>
  </si>
  <si>
    <t>Jefe de la Unidad de Estadística</t>
  </si>
  <si>
    <t>JEFE CEN.MEDICO</t>
  </si>
  <si>
    <t>Jefe de la Unidad del Centro de Salud</t>
  </si>
  <si>
    <t>F3</t>
  </si>
  <si>
    <t>Jefe de la Unidad de Capacitacion</t>
  </si>
  <si>
    <t>JEFE INTEG.CONT</t>
  </si>
  <si>
    <t>Jefe de Unidad de Ingresos y Egresos  de la Oficina de Tesorería</t>
  </si>
  <si>
    <t>JEFE CONT.PRESU</t>
  </si>
  <si>
    <t>Jefe de la Unidad de Documentación Científica y  Traducciones</t>
  </si>
  <si>
    <t xml:space="preserve">JEFE CULT.DEP. </t>
  </si>
  <si>
    <t>Jefe de Unidad de Cultura, Deportes y Recreación</t>
  </si>
  <si>
    <t>JEFE UNID. REMU</t>
  </si>
  <si>
    <t>Jefe de la Unidad de Remuneraciones y Beneficios Sociales</t>
  </si>
  <si>
    <t>Jefe de la Unidad de Control  Presupuestal</t>
  </si>
  <si>
    <t>JEFE SERV.SOCIA</t>
  </si>
  <si>
    <t>Jefe de Unidad de Servicio Social</t>
  </si>
  <si>
    <t>JEFE REG.CONT.</t>
  </si>
  <si>
    <t>Jefe de la Unidad de Registro Contable</t>
  </si>
  <si>
    <t>Jefe de la Unidad de Abastecimiento</t>
  </si>
  <si>
    <t>Jefe de la Unidad de Asuntos Administrativos</t>
  </si>
  <si>
    <t>Jefe de la Unidad de Evaluacion, Control  y Escalafon</t>
  </si>
  <si>
    <t xml:space="preserve">F2 </t>
  </si>
  <si>
    <t>JEFE AREA EVAL.</t>
  </si>
  <si>
    <t>Jefe del Area de Evaluación Presupuestal</t>
  </si>
  <si>
    <t>JEFE SERV.AUXIL</t>
  </si>
  <si>
    <t>Jefe de la Unidad de Servicios Auxiliares</t>
  </si>
  <si>
    <t>JEFE  ALMACEN</t>
  </si>
  <si>
    <t>Jefe del Area de Almacen Central</t>
  </si>
  <si>
    <t>Jefe del Area de Programacion Presupuestal</t>
  </si>
  <si>
    <t>SPA</t>
  </si>
  <si>
    <t>PROFESIONAL</t>
  </si>
  <si>
    <t>Tecnologo  Medico de Laboratorio</t>
  </si>
  <si>
    <t>SPB</t>
  </si>
  <si>
    <t>Designado en Cargo Directivo</t>
  </si>
  <si>
    <t>SPC</t>
  </si>
  <si>
    <t>Asistente Social III</t>
  </si>
  <si>
    <t>Asistente Social I</t>
  </si>
  <si>
    <t xml:space="preserve"> SPC</t>
  </si>
  <si>
    <t>SPD</t>
  </si>
  <si>
    <t>Especialista   II En Abastecimiento</t>
  </si>
  <si>
    <t>SPE</t>
  </si>
  <si>
    <t>Especialista   En Asistencia Profesional Especial</t>
  </si>
  <si>
    <t>SPF</t>
  </si>
  <si>
    <t>Especialista en Auditoria  Económica I</t>
  </si>
  <si>
    <t>STA</t>
  </si>
  <si>
    <t>TEC.ADMINIS.</t>
  </si>
  <si>
    <t>Técnico III Control administrativo</t>
  </si>
  <si>
    <t xml:space="preserve">Chofer  I </t>
  </si>
  <si>
    <t>Operadora de Central Telefónica   II</t>
  </si>
  <si>
    <t>Secretaria  III</t>
  </si>
  <si>
    <t>Técnico en Biblioteca I</t>
  </si>
  <si>
    <t>SEC.</t>
  </si>
  <si>
    <t>Secretaria  IV</t>
  </si>
  <si>
    <t>Secretaria III</t>
  </si>
  <si>
    <t>Secretaria  V</t>
  </si>
  <si>
    <t>Técnico en Laboratorio II</t>
  </si>
  <si>
    <t>Técnico Administrativo III</t>
  </si>
  <si>
    <t>Técnico III  en Registros Academicos</t>
  </si>
  <si>
    <t>Secretaria  II</t>
  </si>
  <si>
    <t>Técnico en Impresiones  II</t>
  </si>
  <si>
    <t>Secretaria II</t>
  </si>
  <si>
    <t>Técnico en Biblioteca  I</t>
  </si>
  <si>
    <t>Secretaria I</t>
  </si>
  <si>
    <t>Técnico en Abogacia II</t>
  </si>
  <si>
    <t>Sicólogo III</t>
  </si>
  <si>
    <t>Técnico II en Panaderia y Pasteleria</t>
  </si>
  <si>
    <t>Tecnico III en  Remuneraciones  y Beneficios Sociales</t>
  </si>
  <si>
    <t>Técnico en Equipos Electrico Electronico II</t>
  </si>
  <si>
    <t>Técnico II en Elaboracio de Comprobantes de Pagos</t>
  </si>
  <si>
    <t>Técnico en Tramite Documentario  I</t>
  </si>
  <si>
    <t>Técnico en Laboratorio  II</t>
  </si>
  <si>
    <t>Técnico en Estadística  II</t>
  </si>
  <si>
    <t>Técnico III en Adquisiciones</t>
  </si>
  <si>
    <t>Técnico II en Almacen</t>
  </si>
  <si>
    <t>Profesor de Idiomas</t>
  </si>
  <si>
    <t>STB</t>
  </si>
  <si>
    <t>Técnico en Sistema Administrativo III</t>
  </si>
  <si>
    <t>Técnico II en Girado de Comprobantes SIAF</t>
  </si>
  <si>
    <t>Técnico en Archivo II</t>
  </si>
  <si>
    <t>Técnico electricista  II</t>
  </si>
  <si>
    <t>Técnico en Biblioteca  II</t>
  </si>
  <si>
    <t>Técnico III en Contabilidad</t>
  </si>
  <si>
    <t>Técnico II  en Escalafon</t>
  </si>
  <si>
    <t>Tecnico de Sistema Administrativo  II</t>
  </si>
  <si>
    <t>Pescador  I</t>
  </si>
  <si>
    <t>STC</t>
  </si>
  <si>
    <t>Operador de Central Telefónica     II</t>
  </si>
  <si>
    <t>Técnico en laboratorio  II</t>
  </si>
  <si>
    <t>AUX.ADMINIS.</t>
  </si>
  <si>
    <t>Técnico Electricista  II</t>
  </si>
  <si>
    <t>Técnico en Diseño y Dibujo II</t>
  </si>
  <si>
    <t>STD</t>
  </si>
  <si>
    <t>Cajero III</t>
  </si>
  <si>
    <t>Técnico Administrativo II</t>
  </si>
  <si>
    <t>STE</t>
  </si>
  <si>
    <t>Técnico en biblioteca I</t>
  </si>
  <si>
    <t>Técnico  en Pagaduria</t>
  </si>
  <si>
    <t>Oficinista  II</t>
  </si>
  <si>
    <t>Secretaria  I</t>
  </si>
  <si>
    <t>Técnico en Impresiones I</t>
  </si>
  <si>
    <t>STF</t>
  </si>
  <si>
    <t>Técnico Administrativo  III</t>
  </si>
  <si>
    <t>Técnico I en Tramite documentario</t>
  </si>
  <si>
    <t>SAA</t>
  </si>
  <si>
    <t>Trabajador de Servicio II</t>
  </si>
  <si>
    <t>Técnico  en Comercializacion I</t>
  </si>
  <si>
    <t>Trabajador de Servicio  II</t>
  </si>
  <si>
    <t>SAB</t>
  </si>
  <si>
    <t>Guardian  II</t>
  </si>
  <si>
    <t>Auxiliar de Sistema Administrativo II</t>
  </si>
  <si>
    <t>Jardinero  II</t>
  </si>
  <si>
    <t>Gasfitero II</t>
  </si>
  <si>
    <t>Auxiliar de Biblioteca II</t>
  </si>
  <si>
    <t xml:space="preserve">Trabajador de Servicio  II </t>
  </si>
  <si>
    <t xml:space="preserve">Tecnico  III  en Escalafon </t>
  </si>
  <si>
    <t>Trabajador de Servicios II</t>
  </si>
  <si>
    <t>SAC</t>
  </si>
  <si>
    <t>Técnico en Enfermeria  I</t>
  </si>
  <si>
    <t>Técnico II en Girado de cheques</t>
  </si>
  <si>
    <t>Auxiliar de Contabilidad I</t>
  </si>
  <si>
    <t>SAD</t>
  </si>
  <si>
    <t>SAE</t>
  </si>
  <si>
    <t>Auxiliar  de Biblioteca  II</t>
  </si>
  <si>
    <t>Conserje</t>
  </si>
  <si>
    <t>Técnico en Carpinteria Metalica II</t>
  </si>
  <si>
    <t>Trabajdor de Servicio II</t>
  </si>
  <si>
    <t>Auxiliar II en Control de Gastos SIAF</t>
  </si>
  <si>
    <t>Auxiliar  en tramite Documentario i</t>
  </si>
  <si>
    <t>Guardian de la Isleta II</t>
  </si>
  <si>
    <t>MONTO  TOTAL ANUAL</t>
  </si>
  <si>
    <t xml:space="preserve">NOTA: </t>
  </si>
  <si>
    <t xml:space="preserve">TOTAL </t>
  </si>
  <si>
    <t>Jefe de la Oficina  Administrativa del CET</t>
  </si>
  <si>
    <t>Técnico Dental  I</t>
  </si>
  <si>
    <t>Jefe de la Unidad de Tramite Documentario</t>
  </si>
  <si>
    <t>Técnico III Control administrativo (essalud)</t>
  </si>
  <si>
    <t>003035</t>
  </si>
  <si>
    <t>RODRIGUEZ DE LA CRUZ SEGUNDO ELIO</t>
  </si>
  <si>
    <t>SEC.GRAL</t>
  </si>
  <si>
    <t>003777</t>
  </si>
  <si>
    <t>ZEGARRA MURGA DIANA CLEMENTINA</t>
  </si>
  <si>
    <t>OF. DEL VICE RE</t>
  </si>
  <si>
    <t>003078</t>
  </si>
  <si>
    <t>GIRON HIDALGO PATRICIA DEL CARMEN</t>
  </si>
  <si>
    <t>003077</t>
  </si>
  <si>
    <t>SAENZ APARI ZOILA PILAR GUADALUPE</t>
  </si>
  <si>
    <t>OF.DE ABASTEC.</t>
  </si>
  <si>
    <t>000140</t>
  </si>
  <si>
    <t>OVIEDO ALVAREZ ANA MARIA</t>
  </si>
  <si>
    <t>OF.BIENES.UNIV.</t>
  </si>
  <si>
    <t>000207</t>
  </si>
  <si>
    <t>ARROYO ARROYO JOSE ALEJANDRO</t>
  </si>
  <si>
    <t>OF.VICE-RECT.AD</t>
  </si>
  <si>
    <t>000018</t>
  </si>
  <si>
    <t>CASTREJON  CORTEZ DE BANCOVICH MARIA ANTONIETA</t>
  </si>
  <si>
    <t>OF.DE ARCHIVO G</t>
  </si>
  <si>
    <t>000025</t>
  </si>
  <si>
    <t>TARMA VILLALOBOS ROSA ESTHER</t>
  </si>
  <si>
    <t>BIBLIOTECA CENT</t>
  </si>
  <si>
    <t>000138</t>
  </si>
  <si>
    <t>DIONICIO RIQUELME GLORIA ERCILIA</t>
  </si>
  <si>
    <t>000177</t>
  </si>
  <si>
    <t>FLORES OCANA REYES</t>
  </si>
  <si>
    <t>003099</t>
  </si>
  <si>
    <t>CRUZ AGUERO JANET ROSA</t>
  </si>
  <si>
    <t>000220</t>
  </si>
  <si>
    <t>LA TORRE NUNEZ JESUS GILBERT</t>
  </si>
  <si>
    <t>000073</t>
  </si>
  <si>
    <t>MENDOZA QUISPE RICARDO</t>
  </si>
  <si>
    <t>ASES.LEGAL</t>
  </si>
  <si>
    <t>000166</t>
  </si>
  <si>
    <t>MONTES VEGA DEMETRIA ASUNCIONA</t>
  </si>
  <si>
    <t>000182</t>
  </si>
  <si>
    <t>OJEDA ALDAVE TERESA ANDREA</t>
  </si>
  <si>
    <t>000174</t>
  </si>
  <si>
    <t>OLAYA CASTILLO MARIA ELENA</t>
  </si>
  <si>
    <t>OF.DE TES.</t>
  </si>
  <si>
    <t>000149</t>
  </si>
  <si>
    <t>ORTIZ SALAZAR SOCORRO DEL PILAR</t>
  </si>
  <si>
    <t>000201</t>
  </si>
  <si>
    <t>PAULINO VELIZ OCTAVIO WALTER</t>
  </si>
  <si>
    <t>000249</t>
  </si>
  <si>
    <t>REYES CHEVEZ FORTUNATO ALFONSO</t>
  </si>
  <si>
    <t>OF.INFRAEST.Y M</t>
  </si>
  <si>
    <t>000233</t>
  </si>
  <si>
    <t>ROJAS ESTELA ARTURO</t>
  </si>
  <si>
    <t>000034</t>
  </si>
  <si>
    <t>SARANGO CUNGUIA FELICIANO FAUSTO</t>
  </si>
  <si>
    <t>000009</t>
  </si>
  <si>
    <t>VIOLINI RUIZ ROXANA DEL PILAR</t>
  </si>
  <si>
    <t>000203</t>
  </si>
  <si>
    <t>ALATA BALLARTA JUAN ROBERTO</t>
  </si>
  <si>
    <t>000148</t>
  </si>
  <si>
    <t>ARROYO GOMEZ GRACIELA MICAELA</t>
  </si>
  <si>
    <t>RELAC.PUB.</t>
  </si>
  <si>
    <t>000144</t>
  </si>
  <si>
    <t>PAZOS PAZOS LUZMILA</t>
  </si>
  <si>
    <t>002508</t>
  </si>
  <si>
    <t>DIEGO SOTO GINO ARTURO</t>
  </si>
  <si>
    <t>003036</t>
  </si>
  <si>
    <t>LOPEZ CHAPARRO BETTY</t>
  </si>
  <si>
    <t>000214</t>
  </si>
  <si>
    <t>CORNEJO CRUZ JORGE LUIS</t>
  </si>
  <si>
    <t>003006</t>
  </si>
  <si>
    <t xml:space="preserve">RODRIGUEZ MONTOYA EUGENIO             </t>
  </si>
  <si>
    <t>003001</t>
  </si>
  <si>
    <t>DIAZ ACUNA MANUEL ALAMIRO</t>
  </si>
  <si>
    <t>000008</t>
  </si>
  <si>
    <t>GUILLEN GALLEGOS MARITZA JUANA</t>
  </si>
  <si>
    <t>000251</t>
  </si>
  <si>
    <t>BRIONES CASTILLO JUAN ROBERTO</t>
  </si>
  <si>
    <t>004022</t>
  </si>
  <si>
    <t>BENITES MEDINA ADA GABRIELA</t>
  </si>
  <si>
    <t>000052</t>
  </si>
  <si>
    <t>MORA WALDE JUAN VICENTE</t>
  </si>
  <si>
    <t>CULT.DEP.Y RECR</t>
  </si>
  <si>
    <t>000136</t>
  </si>
  <si>
    <t>000120</t>
  </si>
  <si>
    <t>ATALAYA SOPLAPUCO YMELDA</t>
  </si>
  <si>
    <t>000265</t>
  </si>
  <si>
    <t>AYALA NINASEVINCHA RUBEN</t>
  </si>
  <si>
    <t>OF.ADMISION</t>
  </si>
  <si>
    <t>000152</t>
  </si>
  <si>
    <t>CACERES IZQUIERDO DE REANO MARIA DEL PILAR</t>
  </si>
  <si>
    <t>000015</t>
  </si>
  <si>
    <t>CALLE SULLON MARY ERLINDA</t>
  </si>
  <si>
    <t>000100</t>
  </si>
  <si>
    <t>ESPINOZA CORNEJO MARIA SOLEDAD</t>
  </si>
  <si>
    <t>000006</t>
  </si>
  <si>
    <t>GARCIA DULANTO JUANA GABRIELA</t>
  </si>
  <si>
    <t>ESCUELA DE POST</t>
  </si>
  <si>
    <t>002004</t>
  </si>
  <si>
    <t>HERRERA FLORES SEGUNDO MARCIAL</t>
  </si>
  <si>
    <t>CENTRO DE SALUD</t>
  </si>
  <si>
    <t>000261</t>
  </si>
  <si>
    <t>MARAVI VIVANCO SUSANA</t>
  </si>
  <si>
    <t>000096</t>
  </si>
  <si>
    <t>PEBES PAUCAR DE CARMEN ZOILA MARIA</t>
  </si>
  <si>
    <t>000183</t>
  </si>
  <si>
    <t>RAFAEL FERNANDEZ DE SOSA FELICITA MARGARITA</t>
  </si>
  <si>
    <t>000185</t>
  </si>
  <si>
    <t>RIVERA VASQUEZ DE CORNEJO IRMA MARIA</t>
  </si>
  <si>
    <t>000215</t>
  </si>
  <si>
    <t>CHUMPITAZ SANCHEZ PEDRO AVILIO</t>
  </si>
  <si>
    <t>000007</t>
  </si>
  <si>
    <t>SANCHEZ SEVILLANO ANA MARIA</t>
  </si>
  <si>
    <t>RECTORADO</t>
  </si>
  <si>
    <t>000190</t>
  </si>
  <si>
    <t>MIRANDA HERRERA NELLY</t>
  </si>
  <si>
    <t>000224</t>
  </si>
  <si>
    <t>LYNCH ALVAREZ LUIS ALBERTO</t>
  </si>
  <si>
    <t>003023</t>
  </si>
  <si>
    <t>REANO FERNANDEZ EDUARDO</t>
  </si>
  <si>
    <t>000815</t>
  </si>
  <si>
    <t>WATSON LEWIS GILBERT HENRY</t>
  </si>
  <si>
    <t>003021</t>
  </si>
  <si>
    <t>VEGA CORZO GERARDO FLORENTINO</t>
  </si>
  <si>
    <t>003088</t>
  </si>
  <si>
    <t>BAUTISTA CHAUCA FEDERICO AUGUSTO</t>
  </si>
  <si>
    <t>000012</t>
  </si>
  <si>
    <t>PICON MURGUEITIO JAIME YSMAEL</t>
  </si>
  <si>
    <t>CAMACHO GANDOLFO RICARDO ELFER</t>
  </si>
  <si>
    <t>HUAVIL COQUIS RAQUEL MERCEDES</t>
  </si>
  <si>
    <t>BELLODAS CUBAS JOSE F-2</t>
  </si>
  <si>
    <t>DELGADO ANDRADE MELANEO F-3</t>
  </si>
  <si>
    <t>GARCIA MIRANDA ENID BETSABE F-3</t>
  </si>
  <si>
    <t>MARTINEZ SUASNABAR FELIX ALFREDO  F-3</t>
  </si>
  <si>
    <t>QUISPE CAMINO BENJAMÍN - F4</t>
  </si>
  <si>
    <t>TOLEDO VILLANUEVA EDUARDO GUILLERMO</t>
  </si>
  <si>
    <t>VARGAS LLOCLLA VICTOR</t>
  </si>
  <si>
    <t>000099</t>
  </si>
  <si>
    <t>BACKUS TOMASICH CARMEN MERIDA DE LA PAZ</t>
  </si>
  <si>
    <t>000184</t>
  </si>
  <si>
    <t>CALORETTI CASTILLO MIRIAN JESUS</t>
  </si>
  <si>
    <t>SERV.SOCIAL</t>
  </si>
  <si>
    <t>000210</t>
  </si>
  <si>
    <t>CASTANEDA ESCRIBANO JUAN PEDRO</t>
  </si>
  <si>
    <t>000106</t>
  </si>
  <si>
    <t>CASTRO TENORIO ROSA ESTELA</t>
  </si>
  <si>
    <t>000195</t>
  </si>
  <si>
    <t>CHUMPITAZ LAURA LUIS RICARDO</t>
  </si>
  <si>
    <t>003005</t>
  </si>
  <si>
    <t>EVANGELISTA FALCON HERMOGENES</t>
  </si>
  <si>
    <t>004032</t>
  </si>
  <si>
    <t>FLORES ALMESTAR BLANCA ISABEL</t>
  </si>
  <si>
    <t>000194</t>
  </si>
  <si>
    <t>LINO ROSALES VALERIO CIPRIANO</t>
  </si>
  <si>
    <t>003025</t>
  </si>
  <si>
    <t>LUNA RENGIFO ROSARIO</t>
  </si>
  <si>
    <t>000029</t>
  </si>
  <si>
    <t>MARQUEZ LUJAN EUSEBIO APOLINARIO</t>
  </si>
  <si>
    <t>MANTEN.Y JARD.</t>
  </si>
  <si>
    <t>000228</t>
  </si>
  <si>
    <t>MORENO PIZARRO JUAN ANGEL</t>
  </si>
  <si>
    <t>004020</t>
  </si>
  <si>
    <t>PALOMINO PALOMINO CLOTILDE AURORA</t>
  </si>
  <si>
    <t>OF.DE CONT.Y PR</t>
  </si>
  <si>
    <t>000042</t>
  </si>
  <si>
    <t>PIZANGO PINTO RAMON</t>
  </si>
  <si>
    <t>003016</t>
  </si>
  <si>
    <t>RAMOS SOTOMAYOR MARCOS ROMULO</t>
  </si>
  <si>
    <t>004031</t>
  </si>
  <si>
    <t>SANCHEZ MARTINEZ SEGUNDO ARTURO</t>
  </si>
  <si>
    <t>003010</t>
  </si>
  <si>
    <t>SARAVIA CRUZ MARIA TERESA</t>
  </si>
  <si>
    <t>000241</t>
  </si>
  <si>
    <t>SOTELO SANTIAGO ALFREDO JAIME</t>
  </si>
  <si>
    <t>000234</t>
  </si>
  <si>
    <t>TINEDO HERRERA GUILLERMO</t>
  </si>
  <si>
    <t>000151</t>
  </si>
  <si>
    <t>YOVERA CHIROQUE PEDRO</t>
  </si>
  <si>
    <t>000109</t>
  </si>
  <si>
    <t>MEZA ORDONEZ ATILIO CIPRIANO</t>
  </si>
  <si>
    <t>003054</t>
  </si>
  <si>
    <t>CAMACHO QUISPE JULIO ARNULFO</t>
  </si>
  <si>
    <t xml:space="preserve">RIVERA MORALES ADAN </t>
  </si>
  <si>
    <t>HERNANI HERRRA EDGAR</t>
  </si>
  <si>
    <t>F-3</t>
  </si>
  <si>
    <t>F-4</t>
  </si>
  <si>
    <t>F-2</t>
  </si>
  <si>
    <t>003048</t>
  </si>
  <si>
    <t>BACKUS LLONTOP ROSA VICTORIA</t>
  </si>
  <si>
    <t>000168</t>
  </si>
  <si>
    <t>CAPUNAY HERRERA JOSE VICENTE</t>
  </si>
  <si>
    <t>000191</t>
  </si>
  <si>
    <t>CHUMPITAZ LAURA MARIA ISABEL</t>
  </si>
  <si>
    <t>004050</t>
  </si>
  <si>
    <t>SANDOVAL GRANDE MARCOS RAMIRO</t>
  </si>
  <si>
    <t>002002</t>
  </si>
  <si>
    <t>SILVA LARA BLADIMIRO ELIO</t>
  </si>
  <si>
    <t>003073</t>
  </si>
  <si>
    <t>GARATE PAULET PATRICIA MABEL</t>
  </si>
  <si>
    <t>003091</t>
  </si>
  <si>
    <t>NIÑO ESPINOZA JOSE FRANCISCO</t>
  </si>
  <si>
    <t>003080</t>
  </si>
  <si>
    <t>SALHUANA CARBONERO PEDRO ALFONSO</t>
  </si>
  <si>
    <t>004030</t>
  </si>
  <si>
    <t>BELLO LOZANO ELIADA</t>
  </si>
  <si>
    <t>000170</t>
  </si>
  <si>
    <t>000188</t>
  </si>
  <si>
    <t>CARRASCO BARBOZA LEONIDAS GODOFREDO</t>
  </si>
  <si>
    <t>000192</t>
  </si>
  <si>
    <t>CONDE GOMEZ CARLOS MAURICIO</t>
  </si>
  <si>
    <t>003014</t>
  </si>
  <si>
    <t>MINI LOPEZ RICARDO ALFREDO</t>
  </si>
  <si>
    <t>001071</t>
  </si>
  <si>
    <t>OSNAYO QUISPE NANCY BEATRIZ</t>
  </si>
  <si>
    <t>003031</t>
  </si>
  <si>
    <t>RIVAS HUASH SUSANA RAQUEL</t>
  </si>
  <si>
    <t>000045</t>
  </si>
  <si>
    <t>SALAS ALFARO MANUEL ANTONIO</t>
  </si>
  <si>
    <t>003007</t>
  </si>
  <si>
    <t>SOTOMAYOR LOPEZ LUIS FERNANDO</t>
  </si>
  <si>
    <t>004018</t>
  </si>
  <si>
    <t>TAPIA COPA JUAN</t>
  </si>
  <si>
    <t>003062</t>
  </si>
  <si>
    <t>CASTILLO HUAMAN GINA MARIBEL</t>
  </si>
  <si>
    <t>000205</t>
  </si>
  <si>
    <t>APONTE DURAN MANUEL OSWALDO</t>
  </si>
  <si>
    <t>004042</t>
  </si>
  <si>
    <t>ESPINOZA VAIS CARLOS SATURNINO</t>
  </si>
  <si>
    <t>003028</t>
  </si>
  <si>
    <t>FARFAN LEON ADRIAN</t>
  </si>
  <si>
    <t>003020</t>
  </si>
  <si>
    <t>GUZMAN ROJAS JUAN JULIO</t>
  </si>
  <si>
    <t>000222</t>
  </si>
  <si>
    <t>LEON BLACIDO MODESTO</t>
  </si>
  <si>
    <t>003002</t>
  </si>
  <si>
    <t>PORRO AYALA MERCEDES ANSELMA</t>
  </si>
  <si>
    <t>003026</t>
  </si>
  <si>
    <t>RAFFO VASQUEZ LORENA CECILIA</t>
  </si>
  <si>
    <t>003087</t>
  </si>
  <si>
    <t>LEYTON VENEGAS OSCAR ALFREDO</t>
  </si>
  <si>
    <t>000235</t>
  </si>
  <si>
    <t>ALVAREZ MOYA LORENZO</t>
  </si>
  <si>
    <t>004029</t>
  </si>
  <si>
    <t>BERMEO NORIEGA AMADEO</t>
  </si>
  <si>
    <t>000040</t>
  </si>
  <si>
    <t>CASTRO MANDAMIENTO LUIS ALBERTO</t>
  </si>
  <si>
    <t>004064</t>
  </si>
  <si>
    <t>GARCIA FLORES SERGIO ABRAHAM</t>
  </si>
  <si>
    <t>003030</t>
  </si>
  <si>
    <t>HUAMAN LOPEZ NORMA BEATRIZ</t>
  </si>
  <si>
    <t>004063</t>
  </si>
  <si>
    <t>INONAN VALDIVIESO JOSE MIGUEL</t>
  </si>
  <si>
    <t>004060</t>
  </si>
  <si>
    <t>MARTINEZ ROJAS MARUJA ROSA</t>
  </si>
  <si>
    <t>000187</t>
  </si>
  <si>
    <t>MENDOZA GARCIA NERY LUZ</t>
  </si>
  <si>
    <t>004035</t>
  </si>
  <si>
    <t>MOROCHO CULQUICONDOR SEGUNDO RICARDO</t>
  </si>
  <si>
    <t>003019</t>
  </si>
  <si>
    <t>RAMOS MENDOZA NACIACENA APARICIA</t>
  </si>
  <si>
    <t>000043</t>
  </si>
  <si>
    <t>RETUERTO LOARTE MATIAS ALEJO</t>
  </si>
  <si>
    <t>004017</t>
  </si>
  <si>
    <t>RUIZ DE ROMERO MARGARITA</t>
  </si>
  <si>
    <t>004054</t>
  </si>
  <si>
    <t>SALAZAR GARCIA ROLANDO ANTONIO</t>
  </si>
  <si>
    <t>003018</t>
  </si>
  <si>
    <t>ESPINO FLORES LUIS ALBERTO</t>
  </si>
  <si>
    <t>003003</t>
  </si>
  <si>
    <t>CRUZ GRIJALVA DIEGO</t>
  </si>
  <si>
    <t>000175</t>
  </si>
  <si>
    <t>PAZ VELARDE ALDO LUIS</t>
  </si>
  <si>
    <t>003097</t>
  </si>
  <si>
    <t>ESPINO ALVAREZ MAURICIO EDUARDO</t>
  </si>
  <si>
    <t>003095</t>
  </si>
  <si>
    <t>GARCIA COTRINA JOSE PASTOR</t>
  </si>
  <si>
    <t>003093</t>
  </si>
  <si>
    <t>RODRIGUEZ URIBE JOSE LUIS</t>
  </si>
  <si>
    <t>003076</t>
  </si>
  <si>
    <t>VERA SANTAMARIA LUIS ENRIQUE</t>
  </si>
  <si>
    <t>000161</t>
  </si>
  <si>
    <t>AGUILAR ENRIQUEZ EMILIANO</t>
  </si>
  <si>
    <t>000242</t>
  </si>
  <si>
    <t>ALONSO DURAND ISABEL GLORIA</t>
  </si>
  <si>
    <t>000041</t>
  </si>
  <si>
    <t>CORONADO DE LA CRUZ SAMUEL</t>
  </si>
  <si>
    <t>003013</t>
  </si>
  <si>
    <t>GONZALES BEDOYA CESAR ALBERTO</t>
  </si>
  <si>
    <t>000200</t>
  </si>
  <si>
    <t>MEDRANO MEDRANO JACINTO</t>
  </si>
  <si>
    <t>004026</t>
  </si>
  <si>
    <t>MORALES DE MORENO ANA BERTHA</t>
  </si>
  <si>
    <t>004012</t>
  </si>
  <si>
    <t>NAVARRO LOAYZA VICTOR</t>
  </si>
  <si>
    <t>004010</t>
  </si>
  <si>
    <t>ORCCON FERNANDEZ LUIS ENRIQUE</t>
  </si>
  <si>
    <t>003047</t>
  </si>
  <si>
    <t>PEVES SOTO DE ARANA LAURA JISSELY</t>
  </si>
  <si>
    <t>003046</t>
  </si>
  <si>
    <t>RIOS TORRES MARIA YRENE</t>
  </si>
  <si>
    <t>003058</t>
  </si>
  <si>
    <t>MEDINA ZAPATA DE CACERES MIRIAM BETZABE</t>
  </si>
  <si>
    <t>003092</t>
  </si>
  <si>
    <t>OBANDO ALCANTARA HERNANDO ANTONIO</t>
  </si>
  <si>
    <t>003089</t>
  </si>
  <si>
    <t>VEGA BEJARANO CECILIA DEL ROSARIO</t>
  </si>
  <si>
    <t>000039</t>
  </si>
  <si>
    <t>AZURIN RAMOS ANTONIO JOSE MARIA</t>
  </si>
  <si>
    <t>003041</t>
  </si>
  <si>
    <t>ZAVALA HUAMAN ANA MARIA DEL CARMEN</t>
  </si>
  <si>
    <t>004044</t>
  </si>
  <si>
    <t>ARIAS URIBE ABRAHAM</t>
  </si>
  <si>
    <t>004028</t>
  </si>
  <si>
    <t>CALIXTO HERVIAS EUGENIO OSCAR</t>
  </si>
  <si>
    <t>003009</t>
  </si>
  <si>
    <t>CHICCHON GALLO MERCEDES EMPERATRIZ</t>
  </si>
  <si>
    <t>003065</t>
  </si>
  <si>
    <t>ESCUDERO VIZARRETA CIRO ALFREDO</t>
  </si>
  <si>
    <t>004045</t>
  </si>
  <si>
    <t>GABINO MIGUEL LINDOLFO RAFAEL</t>
  </si>
  <si>
    <t>004016</t>
  </si>
  <si>
    <t>GUERRERO LLATAS SEGUNDO GUILLERMO</t>
  </si>
  <si>
    <t>004027</t>
  </si>
  <si>
    <t>JABO GUERRERO SABINO</t>
  </si>
  <si>
    <t>003042</t>
  </si>
  <si>
    <t>LUQUE DIPAS VALENTIN FAUSTINO</t>
  </si>
  <si>
    <t>004025</t>
  </si>
  <si>
    <t>MENDOZA MEDINA GINO MILKO</t>
  </si>
  <si>
    <t>004011</t>
  </si>
  <si>
    <t>PAMPAMALLCO ORIHUELA ELIAS</t>
  </si>
  <si>
    <t>003017</t>
  </si>
  <si>
    <t>PEREZ PENA MARIO CELESTINO</t>
  </si>
  <si>
    <t>003012</t>
  </si>
  <si>
    <t>REY SALAZAR HELIO ANTONIO</t>
  </si>
  <si>
    <t>004014</t>
  </si>
  <si>
    <t>RUFINO RUIDIAS SANTOS</t>
  </si>
  <si>
    <t>000069</t>
  </si>
  <si>
    <t>BELLODAS CUBAS JOSE DOLORES</t>
  </si>
  <si>
    <t>F2</t>
  </si>
  <si>
    <t>000047</t>
  </si>
  <si>
    <t>HERNANI HERRERA EDGAR ZACARIAS</t>
  </si>
  <si>
    <t>TRANSPORTE</t>
  </si>
  <si>
    <t>000082</t>
  </si>
  <si>
    <t>000218</t>
  </si>
  <si>
    <t>HERRERA FLORES DANIEL</t>
  </si>
  <si>
    <t>000167</t>
  </si>
  <si>
    <t>OLIVARES PAJARITO DE ZU¥IGA SONIA SOLEDAD</t>
  </si>
  <si>
    <t>000225</t>
  </si>
  <si>
    <t>MARTINEZ SUASNABAR FELIX ALFREDO</t>
  </si>
  <si>
    <t>JEFE UNID CAPAC</t>
  </si>
  <si>
    <t>004062</t>
  </si>
  <si>
    <t>ALVAREZ ALVAREZ REYMUNDO</t>
  </si>
  <si>
    <t>000033</t>
  </si>
  <si>
    <t>DELGADO ANDRADE MELANIO</t>
  </si>
  <si>
    <t>000181</t>
  </si>
  <si>
    <t>GARCIA MIRANDA ENID BETSABE</t>
  </si>
  <si>
    <t>JEF UNID. ABAST</t>
  </si>
  <si>
    <t>JEFE UNID. ADMI</t>
  </si>
  <si>
    <t>JEFE EVAL.Y CON</t>
  </si>
  <si>
    <t>003008</t>
  </si>
  <si>
    <t>JEFE UNID. MARG</t>
  </si>
  <si>
    <t>OF.GESTION PATR</t>
  </si>
  <si>
    <t>JEF. ADM. DOCUM</t>
  </si>
  <si>
    <t>MALLQUI LAUREANO JORGE GERARDO</t>
  </si>
  <si>
    <t>PERICHE  YARLEQUE EDUARDO</t>
  </si>
  <si>
    <t>BERMEO NORIEGA MANUEL FRANCISCO</t>
  </si>
  <si>
    <t>POCLIN LOPEZ NINA YSABEL</t>
  </si>
  <si>
    <t>QUISPE CAMINO BENJAMIN ALVINO</t>
  </si>
  <si>
    <t>REVOLLEDO SINCHE JUAN</t>
  </si>
  <si>
    <t>SANCHEZ SANCHEZ IRENE DALILA</t>
  </si>
  <si>
    <t>RIVERA MORALES ADAN FAUSTO</t>
  </si>
  <si>
    <t>ROMANI BRAVO MANUEL JESUS</t>
  </si>
  <si>
    <t>JEFE OFIC ADM</t>
  </si>
  <si>
    <t>Jefe de la Unidad de Margesi de Bienes Inmuebles</t>
  </si>
  <si>
    <t>000134</t>
  </si>
  <si>
    <t>000083</t>
  </si>
  <si>
    <t>000391</t>
  </si>
  <si>
    <t>000208</t>
  </si>
  <si>
    <t>000268</t>
  </si>
  <si>
    <t>000230</t>
  </si>
  <si>
    <t>003004</t>
  </si>
  <si>
    <t>000098</t>
  </si>
  <si>
    <t>000231</t>
  </si>
  <si>
    <t>003045</t>
  </si>
  <si>
    <t>000193</t>
  </si>
  <si>
    <t xml:space="preserve">Técnico en Biblioteca </t>
  </si>
  <si>
    <t xml:space="preserve">FLORES RAMOS </t>
  </si>
  <si>
    <t>T-E 1</t>
  </si>
  <si>
    <t>Jefe de la Oficina de  Gestion Patrimonial</t>
  </si>
  <si>
    <t>003107</t>
  </si>
  <si>
    <t>CHOQUE CALISAYA LILY DORIS</t>
  </si>
  <si>
    <t>003104</t>
  </si>
  <si>
    <t>MARQUEZ HUAMANI JUAN RAUL</t>
  </si>
  <si>
    <t>003105</t>
  </si>
  <si>
    <t>VILLACORTA TELLO ALONSO</t>
  </si>
  <si>
    <t>003116</t>
  </si>
  <si>
    <t>GARCIA COTRINA MARCO ANTONIO</t>
  </si>
  <si>
    <t>000056</t>
  </si>
  <si>
    <t>CERRON RENGIFO DE GARCIA NATIVIDAD YSABEL</t>
  </si>
  <si>
    <t>000172</t>
  </si>
  <si>
    <t>SOLIS ESPINOZA EMMA ELIZABETH</t>
  </si>
  <si>
    <t>003015</t>
  </si>
  <si>
    <t>BALAREZO CHAPONAN MANUEL ANTONIO</t>
  </si>
  <si>
    <t>003027</t>
  </si>
  <si>
    <t>VERASTEGUI CHUQUILLANQUI RAUL</t>
  </si>
  <si>
    <t>003024</t>
  </si>
  <si>
    <t>GOMEZ CANQUI ELIZABETH CARMEN</t>
  </si>
  <si>
    <t>003106</t>
  </si>
  <si>
    <t>SALDAÑA AGREDA EVELYN ROXANA</t>
  </si>
  <si>
    <t>003040</t>
  </si>
  <si>
    <t>LLACTACONDOR DE LA CRUZ LIZ GIOVANNA</t>
  </si>
  <si>
    <t>003102</t>
  </si>
  <si>
    <t>MINAYA MENDEZ DANIEL TEODORO</t>
  </si>
  <si>
    <t>003110</t>
  </si>
  <si>
    <t>OCAMPO CRUZ MIRYAN PATRICIA</t>
  </si>
  <si>
    <t>003037</t>
  </si>
  <si>
    <t>SIESQUEN RETUERTO NANCY MARITZA</t>
  </si>
  <si>
    <t>003109</t>
  </si>
  <si>
    <t>SANTA CRUZ SANCHEZ DE CASTAÑEDA SILVIA NANCY MAXIMINA</t>
  </si>
  <si>
    <t>ESP. FINAN.  II</t>
  </si>
  <si>
    <t>003113</t>
  </si>
  <si>
    <t>AYALA SOLIS NIDIA ZORAIDA</t>
  </si>
  <si>
    <t>003117</t>
  </si>
  <si>
    <t>IBERICO URIARTE LUIS ALBERTO</t>
  </si>
  <si>
    <t>003115</t>
  </si>
  <si>
    <t>MAUTINO CANO YURI JAVIER</t>
  </si>
  <si>
    <t>001503</t>
  </si>
  <si>
    <t>CONCEPCION NEYRA ROBERTO DAVID</t>
  </si>
  <si>
    <t>003111</t>
  </si>
  <si>
    <t>ROJAS ACOSTA MAYLEEN LYLI</t>
  </si>
  <si>
    <t>JEFE DOC.CIENTI</t>
  </si>
  <si>
    <t>JEF UN. INGR-EG</t>
  </si>
  <si>
    <t>FLORES RAMOS ULDARICO OCTAVIO</t>
  </si>
  <si>
    <t>000092</t>
  </si>
  <si>
    <t>ALMEIDA BOADA MARIA NOELIA</t>
  </si>
  <si>
    <t>Jefe de la Unidad de Integracion Contable</t>
  </si>
  <si>
    <t>Jefe de la Unidad del Certificacion y Resoluciones</t>
  </si>
  <si>
    <t>Especialista  de Ingresos y Egresos</t>
  </si>
  <si>
    <t>Abogado II en Asuntos Judiciales</t>
  </si>
  <si>
    <t>01/06/1977</t>
  </si>
  <si>
    <t>08833859</t>
  </si>
  <si>
    <t>D.L.25897</t>
  </si>
  <si>
    <t>08892306</t>
  </si>
  <si>
    <t>D.L.19990</t>
  </si>
  <si>
    <t>08984850</t>
  </si>
  <si>
    <t>09147375</t>
  </si>
  <si>
    <t>07147961</t>
  </si>
  <si>
    <t>07376200</t>
  </si>
  <si>
    <t>D.L.20530</t>
  </si>
  <si>
    <t>JEF U. REG.PATR</t>
  </si>
  <si>
    <t>08535869</t>
  </si>
  <si>
    <t>003118</t>
  </si>
  <si>
    <t>CORONEL ZEGARRA CARLOS ARTURO</t>
  </si>
  <si>
    <t>09595056</t>
  </si>
  <si>
    <t>06895737</t>
  </si>
  <si>
    <t>07345138</t>
  </si>
  <si>
    <t>09995274</t>
  </si>
  <si>
    <t>06939070</t>
  </si>
  <si>
    <t>25672026</t>
  </si>
  <si>
    <t>25622766</t>
  </si>
  <si>
    <t>PEVES SOTO  LAURA JISSELY</t>
  </si>
  <si>
    <t>21564331</t>
  </si>
  <si>
    <t>09219899</t>
  </si>
  <si>
    <t>01/12/1984</t>
  </si>
  <si>
    <t>08266511</t>
  </si>
  <si>
    <t>000270</t>
  </si>
  <si>
    <t>ATUNCAR I  SOTO JESUS PASCUAL</t>
  </si>
  <si>
    <t>07344429</t>
  </si>
  <si>
    <t>08646310</t>
  </si>
  <si>
    <t>08437735</t>
  </si>
  <si>
    <t>JEFE OF. GEST</t>
  </si>
  <si>
    <t>10252800</t>
  </si>
  <si>
    <t>07726374</t>
  </si>
  <si>
    <t>07170702</t>
  </si>
  <si>
    <t>003122</t>
  </si>
  <si>
    <t>CRUZ VELEZMORO EUDELINA ROSA</t>
  </si>
  <si>
    <t>08437021</t>
  </si>
  <si>
    <t>JEF.UNI. CONT.E</t>
  </si>
  <si>
    <t>07678171</t>
  </si>
  <si>
    <t>003123</t>
  </si>
  <si>
    <t>IGNACIO CALLIRGOS HECTOR EDILBERTO</t>
  </si>
  <si>
    <t>08430865</t>
  </si>
  <si>
    <t>07077697</t>
  </si>
  <si>
    <t>JEFE UNID CERTI</t>
  </si>
  <si>
    <t>08660464</t>
  </si>
  <si>
    <t>25644665</t>
  </si>
  <si>
    <t>08563069</t>
  </si>
  <si>
    <t>25520389</t>
  </si>
  <si>
    <t>25525775</t>
  </si>
  <si>
    <t>JEF. ARCHIVO G.</t>
  </si>
  <si>
    <t>25441008</t>
  </si>
  <si>
    <t>44764098</t>
  </si>
  <si>
    <t>06023753</t>
  </si>
  <si>
    <t>25665926</t>
  </si>
  <si>
    <t>08446060</t>
  </si>
  <si>
    <t>25546252</t>
  </si>
  <si>
    <t>41127504</t>
  </si>
  <si>
    <t>42326265</t>
  </si>
  <si>
    <t>80415116</t>
  </si>
  <si>
    <t>09594745</t>
  </si>
  <si>
    <t>17603420</t>
  </si>
  <si>
    <t>06964732</t>
  </si>
  <si>
    <t>08075009</t>
  </si>
  <si>
    <t>25461569</t>
  </si>
  <si>
    <t>10/05/1990</t>
  </si>
  <si>
    <t>06123582</t>
  </si>
  <si>
    <t>CENTRO PRE-UNIV</t>
  </si>
  <si>
    <t>25652706</t>
  </si>
  <si>
    <t>25461705</t>
  </si>
  <si>
    <t>09328201</t>
  </si>
  <si>
    <t>25734160</t>
  </si>
  <si>
    <t>06891156</t>
  </si>
  <si>
    <t>10220697</t>
  </si>
  <si>
    <t>25772767</t>
  </si>
  <si>
    <t>25772112</t>
  </si>
  <si>
    <t>23005558</t>
  </si>
  <si>
    <t>10439218</t>
  </si>
  <si>
    <t>10225184</t>
  </si>
  <si>
    <t>25690093</t>
  </si>
  <si>
    <t>01/05/1981</t>
  </si>
  <si>
    <t>08619111</t>
  </si>
  <si>
    <t>43037163</t>
  </si>
  <si>
    <t>08/04/1990</t>
  </si>
  <si>
    <t>08435581</t>
  </si>
  <si>
    <t>07891233</t>
  </si>
  <si>
    <t>40384747</t>
  </si>
  <si>
    <t>25629456</t>
  </si>
  <si>
    <t>003120</t>
  </si>
  <si>
    <t>VERGARAY RETUERTO KARINA JENNY</t>
  </si>
  <si>
    <t>25859042</t>
  </si>
  <si>
    <t>11/08/1975</t>
  </si>
  <si>
    <t>10007309</t>
  </si>
  <si>
    <t>01/01/2004</t>
  </si>
  <si>
    <t>08677579</t>
  </si>
  <si>
    <t>07891370</t>
  </si>
  <si>
    <t>09076319</t>
  </si>
  <si>
    <t>08162344</t>
  </si>
  <si>
    <t>07915861</t>
  </si>
  <si>
    <t>10436407</t>
  </si>
  <si>
    <t>06653735</t>
  </si>
  <si>
    <t>25490218</t>
  </si>
  <si>
    <t>09348292</t>
  </si>
  <si>
    <t>25545675</t>
  </si>
  <si>
    <t>25554878</t>
  </si>
  <si>
    <t>08358267</t>
  </si>
  <si>
    <t>06190804</t>
  </si>
  <si>
    <t>25435257</t>
  </si>
  <si>
    <t>25773474</t>
  </si>
  <si>
    <t>08520465</t>
  </si>
  <si>
    <t>15/10/1988</t>
  </si>
  <si>
    <t>25651753</t>
  </si>
  <si>
    <t>23/11/1985</t>
  </si>
  <si>
    <t>10207023</t>
  </si>
  <si>
    <t>01/07/1989</t>
  </si>
  <si>
    <t>25453377</t>
  </si>
  <si>
    <t>000023</t>
  </si>
  <si>
    <t>HIDALGO GOMEZ RICARDO ANTONIO</t>
  </si>
  <si>
    <t>07193051</t>
  </si>
  <si>
    <t>07066704</t>
  </si>
  <si>
    <t>07170980</t>
  </si>
  <si>
    <t>07295779</t>
  </si>
  <si>
    <t>06717119</t>
  </si>
  <si>
    <t>25464486</t>
  </si>
  <si>
    <t>25536671</t>
  </si>
  <si>
    <t>25444355</t>
  </si>
  <si>
    <t>25628693</t>
  </si>
  <si>
    <t>25686562</t>
  </si>
  <si>
    <t>09069633</t>
  </si>
  <si>
    <t>25746391</t>
  </si>
  <si>
    <t>25480785</t>
  </si>
  <si>
    <t>07940073</t>
  </si>
  <si>
    <t>07698215</t>
  </si>
  <si>
    <t>08838014</t>
  </si>
  <si>
    <t>06072885</t>
  </si>
  <si>
    <t>09369024</t>
  </si>
  <si>
    <t>06759446</t>
  </si>
  <si>
    <t>25660172</t>
  </si>
  <si>
    <t>08076964</t>
  </si>
  <si>
    <t>25734613</t>
  </si>
  <si>
    <t>08990645</t>
  </si>
  <si>
    <t>08097179</t>
  </si>
  <si>
    <t>003029</t>
  </si>
  <si>
    <t>INGA MENESES OCTAVIO ABDON</t>
  </si>
  <si>
    <t>09108423</t>
  </si>
  <si>
    <t>25632637</t>
  </si>
  <si>
    <t>10694455</t>
  </si>
  <si>
    <t>25462637</t>
  </si>
  <si>
    <t>25829255</t>
  </si>
  <si>
    <t>07168318</t>
  </si>
  <si>
    <t>06266160</t>
  </si>
  <si>
    <t>OCHOA CRUZADO ELIANA MARIELA</t>
  </si>
  <si>
    <t>07189961</t>
  </si>
  <si>
    <t>25538444</t>
  </si>
  <si>
    <t>25625304</t>
  </si>
  <si>
    <t>08603090</t>
  </si>
  <si>
    <t>25473498</t>
  </si>
  <si>
    <t>06898261</t>
  </si>
  <si>
    <t>08589292</t>
  </si>
  <si>
    <t>07574997</t>
  </si>
  <si>
    <t>08552688</t>
  </si>
  <si>
    <t>10037020</t>
  </si>
  <si>
    <t>06901558</t>
  </si>
  <si>
    <t>07826443</t>
  </si>
  <si>
    <t>06946796</t>
  </si>
  <si>
    <t>25453048</t>
  </si>
  <si>
    <t>25517547</t>
  </si>
  <si>
    <t>08355605</t>
  </si>
  <si>
    <t>000162</t>
  </si>
  <si>
    <t>SILVA YSUSQUI FLOR DE MARIA</t>
  </si>
  <si>
    <t>25686745</t>
  </si>
  <si>
    <t>15352739</t>
  </si>
  <si>
    <t>000044</t>
  </si>
  <si>
    <t>06275138</t>
  </si>
  <si>
    <t>09623286</t>
  </si>
  <si>
    <t>25487103</t>
  </si>
  <si>
    <t>25836386</t>
  </si>
  <si>
    <t>07410767</t>
  </si>
  <si>
    <t>25559352</t>
  </si>
  <si>
    <t>25704409</t>
  </si>
  <si>
    <t>09622844</t>
  </si>
  <si>
    <t>25747448</t>
  </si>
  <si>
    <t>32037603</t>
  </si>
  <si>
    <t>08542405</t>
  </si>
  <si>
    <t>40215803</t>
  </si>
  <si>
    <t>08518179</t>
  </si>
  <si>
    <t>07737212</t>
  </si>
  <si>
    <t>07394760</t>
  </si>
  <si>
    <t>25496850</t>
  </si>
  <si>
    <t>06156914</t>
  </si>
  <si>
    <t>06001225</t>
  </si>
  <si>
    <t>25542855</t>
  </si>
  <si>
    <t>10188234</t>
  </si>
  <si>
    <t>25616349</t>
  </si>
  <si>
    <t>06069580</t>
  </si>
  <si>
    <t>06152685</t>
  </si>
  <si>
    <t>08516943</t>
  </si>
  <si>
    <t>07184455</t>
  </si>
  <si>
    <t>06032057</t>
  </si>
  <si>
    <t>08349563</t>
  </si>
  <si>
    <t>25722166</t>
  </si>
  <si>
    <t>08575402</t>
  </si>
  <si>
    <t>000031</t>
  </si>
  <si>
    <t>TORRES TIRADO MAXIMINO</t>
  </si>
  <si>
    <t>06140087</t>
  </si>
  <si>
    <t>DIR.ABAS.Y SERV</t>
  </si>
  <si>
    <t>25603455</t>
  </si>
  <si>
    <t>01219106</t>
  </si>
  <si>
    <t>003125</t>
  </si>
  <si>
    <t>MARTINEZ GAMARRA SILVIA</t>
  </si>
  <si>
    <t>07891965</t>
  </si>
  <si>
    <t>07662571</t>
  </si>
  <si>
    <t>25519695</t>
  </si>
  <si>
    <t>07596215</t>
  </si>
  <si>
    <t>25503749</t>
  </si>
  <si>
    <t>08407122</t>
  </si>
  <si>
    <t>06644304</t>
  </si>
  <si>
    <t>07945604</t>
  </si>
  <si>
    <t>25616244</t>
  </si>
  <si>
    <t>08097543</t>
  </si>
  <si>
    <t>25453230</t>
  </si>
  <si>
    <t>Sin Reg.</t>
  </si>
  <si>
    <t>25862094</t>
  </si>
  <si>
    <t>08954429</t>
  </si>
  <si>
    <t>09211251</t>
  </si>
  <si>
    <t>08231340</t>
  </si>
  <si>
    <t>10680129</t>
  </si>
  <si>
    <t>06710708</t>
  </si>
  <si>
    <t>08596766</t>
  </si>
  <si>
    <t>06636841</t>
  </si>
  <si>
    <t>17970418</t>
  </si>
  <si>
    <t>25462313</t>
  </si>
  <si>
    <t>08438320</t>
  </si>
  <si>
    <t>15691397</t>
  </si>
  <si>
    <t>20435909</t>
  </si>
  <si>
    <t>25616430</t>
  </si>
  <si>
    <t>09007039</t>
  </si>
  <si>
    <t>07679141</t>
  </si>
  <si>
    <t>25608492</t>
  </si>
  <si>
    <t>08989821</t>
  </si>
  <si>
    <t>08580299</t>
  </si>
  <si>
    <t>09171261</t>
  </si>
  <si>
    <t>07222759</t>
  </si>
  <si>
    <t>06951161</t>
  </si>
  <si>
    <t>06217406</t>
  </si>
  <si>
    <t>25811642</t>
  </si>
  <si>
    <t>07140618</t>
  </si>
  <si>
    <t>01/07/2009</t>
  </si>
  <si>
    <t>09272999</t>
  </si>
  <si>
    <t>trabajador</t>
  </si>
  <si>
    <t>apellidos y nombres</t>
  </si>
  <si>
    <t>f_inicio_mef</t>
  </si>
  <si>
    <t>documento</t>
  </si>
  <si>
    <t>nivel_remunerativo</t>
  </si>
  <si>
    <t>regimen_pensiones</t>
  </si>
  <si>
    <t>abrev_cargo_estruct</t>
  </si>
  <si>
    <t>abrev_dependencia</t>
  </si>
  <si>
    <t>monto</t>
  </si>
  <si>
    <t>reunificada</t>
  </si>
  <si>
    <t xml:space="preserve">Jefe de la Unidad de Archivo General </t>
  </si>
  <si>
    <t xml:space="preserve">herrera flores daniel </t>
  </si>
  <si>
    <t>003064</t>
  </si>
  <si>
    <t>CUADROS CUADROS LUIS ALFONSO</t>
  </si>
  <si>
    <t>13/12/1965</t>
  </si>
  <si>
    <t>1703488427</t>
  </si>
  <si>
    <t>Especialista en RRPP</t>
  </si>
  <si>
    <t>Especialista en Gestion  Documentaria</t>
  </si>
  <si>
    <t>BERMEO NORIEGA, MANUEL FRANCISCO</t>
  </si>
  <si>
    <t>Jefe de la Unidad de Registro y Control  Patrimonial</t>
  </si>
  <si>
    <t>EJERCICIO PRESUPUESTAL AÑO 2013</t>
  </si>
  <si>
    <t/>
  </si>
  <si>
    <t>IN</t>
  </si>
  <si>
    <t>HO</t>
  </si>
  <si>
    <t>PA</t>
  </si>
  <si>
    <t>PR</t>
  </si>
  <si>
    <t>905080</t>
  </si>
  <si>
    <t>GARCIA GOMEZ FIORELLA ISABEL</t>
  </si>
  <si>
    <t>43537419</t>
  </si>
  <si>
    <t>905164</t>
  </si>
  <si>
    <t>PEREDA VEGA VIOLETA FLOR</t>
  </si>
  <si>
    <t>43616302</t>
  </si>
  <si>
    <t>TRIB.HONOR</t>
  </si>
  <si>
    <t>905182</t>
  </si>
  <si>
    <t>RIVADENEIRA VIDAL ENRIQUE GRIMALDO</t>
  </si>
  <si>
    <t>16784545</t>
  </si>
  <si>
    <t>905113</t>
  </si>
  <si>
    <t>LUJAN RUIZ TERESITA DEL NIÑ</t>
  </si>
  <si>
    <t>08188114</t>
  </si>
  <si>
    <t>BENAVENTE YAÑES HILDA MARGARITA</t>
  </si>
  <si>
    <t xml:space="preserve">CERRON RENGIFO NATIVIDAD ISABEL </t>
  </si>
  <si>
    <t>CARGA SOCIAL</t>
  </si>
  <si>
    <t>P-C   2</t>
  </si>
  <si>
    <t>P-E 1</t>
  </si>
  <si>
    <t>FIEE</t>
  </si>
  <si>
    <t>FCA</t>
  </si>
  <si>
    <t>FCC</t>
  </si>
  <si>
    <t>FIIS</t>
  </si>
  <si>
    <t>FIPA</t>
  </si>
  <si>
    <t>FCE</t>
  </si>
  <si>
    <t>FIQ</t>
  </si>
  <si>
    <t>FIARN</t>
  </si>
  <si>
    <t>FIME</t>
  </si>
  <si>
    <t>FCNM</t>
  </si>
  <si>
    <t>FCS</t>
  </si>
  <si>
    <t>OGA</t>
  </si>
  <si>
    <t>ICEPU</t>
  </si>
  <si>
    <t>OPLA</t>
  </si>
  <si>
    <t>OPER</t>
  </si>
  <si>
    <t>OCI</t>
  </si>
  <si>
    <t>DEPENDENCIA</t>
  </si>
  <si>
    <t>ESCOLARIDAD</t>
  </si>
  <si>
    <t>AGUINALDO DE JULIO</t>
  </si>
  <si>
    <t>AGUINALDO DE DICIEM.</t>
  </si>
  <si>
    <t>ESCOLARIDAD/AGUINALDOS</t>
  </si>
  <si>
    <t>OASA</t>
  </si>
  <si>
    <t>REMUNERACION ANUAL</t>
  </si>
  <si>
    <t>BAUTISTA</t>
  </si>
  <si>
    <t>Tecnico en  Abastecimiento y Servicios Auxiliares</t>
  </si>
  <si>
    <t>T-B 4</t>
  </si>
  <si>
    <t>F-2   1</t>
  </si>
  <si>
    <t>26 PLAZAS DESIGNADOS EN  CARGOS DIRECTIVOS</t>
  </si>
  <si>
    <t>CONTROL INSTITU</t>
  </si>
  <si>
    <t>003128</t>
  </si>
  <si>
    <t>GUARDIAN ZENITAGOYA CARLA LIANA</t>
  </si>
  <si>
    <t>41478764</t>
  </si>
  <si>
    <t>OF.PLANIF.</t>
  </si>
  <si>
    <t>INST.CEN.EXT. Y</t>
  </si>
  <si>
    <t>05224366</t>
  </si>
  <si>
    <t>003063</t>
  </si>
  <si>
    <t>FLORES FASABI SADITH</t>
  </si>
  <si>
    <t>Especialista III En Gestión Patrimonial</t>
  </si>
  <si>
    <t>T-A 15</t>
  </si>
  <si>
    <t xml:space="preserve"> A-B  1</t>
  </si>
  <si>
    <t>P-D  1</t>
  </si>
  <si>
    <t>JUAN REVOLLEDO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</si>
</sst>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&quot;€&quot;* #,##0_ ;_ &quot;€&quot;* \-#,##0_ ;_ &quot;€&quot;* &quot;-&quot;_ ;_ @_ "/>
    <numFmt numFmtId="173" formatCode="_ &quot;€&quot;* #,##0.00_ ;_ &quot;€&quot;* \-#,##0.00_ ;_ &quot;€&quot;* &quot;-&quot;??_ ;_ @_ "/>
    <numFmt numFmtId="174" formatCode="_ * #,##0_ ;_ * \-#,##0_ ;_ * &quot;-&quot;??_ ;_ @_ "/>
    <numFmt numFmtId="175" formatCode="#,##0.000000000000"/>
    <numFmt numFmtId="176" formatCode="#,##0.0"/>
    <numFmt numFmtId="177" formatCode="0.0"/>
    <numFmt numFmtId="178" formatCode="0.00000"/>
    <numFmt numFmtId="179" formatCode="0.0000"/>
    <numFmt numFmtId="180" formatCode="0.000"/>
    <numFmt numFmtId="181" formatCode="0.000000"/>
    <numFmt numFmtId="182" formatCode="_ * #,##0.0_ ;_ * \-#,##0.0_ ;_ * &quot;-&quot;??_ ;_ @_ 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#,##0.00000"/>
    <numFmt numFmtId="190" formatCode="#,##0.0000"/>
    <numFmt numFmtId="191" formatCode="#,##0.000"/>
    <numFmt numFmtId="192" formatCode="0.00000000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44"/>
      <name val="Calibri"/>
      <family val="2"/>
    </font>
    <font>
      <sz val="10"/>
      <color indexed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7"/>
      <name val="Arial"/>
      <family val="2"/>
    </font>
    <font>
      <sz val="7"/>
      <name val="Calibri"/>
      <family val="2"/>
    </font>
    <font>
      <sz val="7"/>
      <color indexed="10"/>
      <name val="Arial"/>
      <family val="2"/>
    </font>
    <font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2" fillId="32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Border="1" applyAlignment="1">
      <alignment/>
    </xf>
    <xf numFmtId="43" fontId="0" fillId="0" borderId="0" xfId="48" applyFont="1" applyAlignment="1">
      <alignment/>
    </xf>
    <xf numFmtId="43" fontId="2" fillId="0" borderId="0" xfId="48" applyFont="1" applyAlignment="1">
      <alignment/>
    </xf>
    <xf numFmtId="174" fontId="2" fillId="0" borderId="10" xfId="48" applyNumberFormat="1" applyFont="1" applyBorder="1" applyAlignment="1">
      <alignment horizontal="center"/>
    </xf>
    <xf numFmtId="174" fontId="2" fillId="0" borderId="10" xfId="48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43" fontId="2" fillId="0" borderId="10" xfId="48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10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174" fontId="2" fillId="33" borderId="10" xfId="48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32" borderId="10" xfId="0" applyNumberFormat="1" applyFont="1" applyFill="1" applyBorder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3" fontId="2" fillId="32" borderId="10" xfId="48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0" fillId="32" borderId="10" xfId="0" applyNumberFormat="1" applyFont="1" applyFill="1" applyBorder="1" applyAlignment="1" applyProtection="1">
      <alignment horizontal="center"/>
      <protection locked="0"/>
    </xf>
    <xf numFmtId="43" fontId="0" fillId="32" borderId="10" xfId="48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1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2" fontId="10" fillId="34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2" fontId="0" fillId="33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43" fontId="0" fillId="34" borderId="1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43" fontId="0" fillId="0" borderId="0" xfId="48" applyFont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0" borderId="0" xfId="48" applyFont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3" fontId="5" fillId="33" borderId="10" xfId="48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48" applyFont="1" applyAlignment="1">
      <alignment/>
    </xf>
    <xf numFmtId="43" fontId="0" fillId="0" borderId="0" xfId="48" applyFont="1" applyBorder="1" applyAlignment="1">
      <alignment/>
    </xf>
    <xf numFmtId="0" fontId="5" fillId="33" borderId="0" xfId="0" applyFont="1" applyFill="1" applyAlignment="1">
      <alignment vertical="center" wrapText="1"/>
    </xf>
    <xf numFmtId="43" fontId="0" fillId="0" borderId="0" xfId="48" applyFont="1" applyAlignment="1">
      <alignment/>
    </xf>
    <xf numFmtId="174" fontId="2" fillId="32" borderId="10" xfId="48" applyNumberFormat="1" applyFont="1" applyFill="1" applyBorder="1" applyAlignment="1">
      <alignment/>
    </xf>
    <xf numFmtId="43" fontId="2" fillId="32" borderId="10" xfId="48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4" fontId="2" fillId="32" borderId="10" xfId="48" applyNumberFormat="1" applyFont="1" applyFill="1" applyBorder="1" applyAlignment="1">
      <alignment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horizontal="center"/>
    </xf>
    <xf numFmtId="0" fontId="0" fillId="10" borderId="10" xfId="0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/>
      <protection locked="0"/>
    </xf>
    <xf numFmtId="0" fontId="10" fillId="3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1" fontId="10" fillId="0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>
      <alignment/>
    </xf>
    <xf numFmtId="43" fontId="0" fillId="33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10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2" fontId="12" fillId="0" borderId="10" xfId="0" applyNumberFormat="1" applyFont="1" applyBorder="1" applyAlignment="1" applyProtection="1">
      <alignment/>
      <protection locked="0"/>
    </xf>
    <xf numFmtId="0" fontId="12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5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5" borderId="0" xfId="0" applyFont="1" applyFill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2" fontId="12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0" fontId="15" fillId="0" borderId="10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3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3" fontId="7" fillId="0" borderId="0" xfId="48" applyFont="1" applyAlignment="1">
      <alignment horizontal="center"/>
    </xf>
    <xf numFmtId="43" fontId="7" fillId="0" borderId="0" xfId="48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34" fillId="0" borderId="0" xfId="0" applyNumberFormat="1" applyFont="1" applyAlignment="1">
      <alignment/>
    </xf>
    <xf numFmtId="43" fontId="34" fillId="0" borderId="0" xfId="48" applyFont="1" applyAlignment="1">
      <alignment horizontal="center"/>
    </xf>
    <xf numFmtId="43" fontId="34" fillId="0" borderId="0" xfId="48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3" fontId="7" fillId="0" borderId="0" xfId="48" applyFont="1" applyBorder="1" applyAlignment="1">
      <alignment horizontal="center"/>
    </xf>
    <xf numFmtId="43" fontId="7" fillId="0" borderId="0" xfId="48" applyFont="1" applyBorder="1" applyAlignment="1">
      <alignment/>
    </xf>
    <xf numFmtId="0" fontId="7" fillId="0" borderId="0" xfId="0" applyFont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/>
    </xf>
    <xf numFmtId="43" fontId="34" fillId="0" borderId="0" xfId="48" applyFont="1" applyBorder="1" applyAlignment="1">
      <alignment horizontal="center"/>
    </xf>
    <xf numFmtId="43" fontId="34" fillId="0" borderId="0" xfId="48" applyFont="1" applyBorder="1" applyAlignment="1">
      <alignment/>
    </xf>
    <xf numFmtId="0" fontId="34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43" fontId="7" fillId="0" borderId="10" xfId="48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3" fontId="7" fillId="33" borderId="10" xfId="48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3" fontId="7" fillId="33" borderId="10" xfId="48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 applyProtection="1">
      <alignment horizontal="center"/>
      <protection locked="0"/>
    </xf>
    <xf numFmtId="4" fontId="34" fillId="0" borderId="10" xfId="0" applyNumberFormat="1" applyFont="1" applyFill="1" applyBorder="1" applyAlignment="1" applyProtection="1">
      <alignment horizontal="right"/>
      <protection locked="0"/>
    </xf>
    <xf numFmtId="2" fontId="34" fillId="0" borderId="10" xfId="0" applyNumberFormat="1" applyFont="1" applyBorder="1" applyAlignment="1" applyProtection="1">
      <alignment/>
      <protection locked="0"/>
    </xf>
    <xf numFmtId="43" fontId="34" fillId="0" borderId="10" xfId="48" applyFont="1" applyFill="1" applyBorder="1" applyAlignment="1">
      <alignment horizontal="center"/>
    </xf>
    <xf numFmtId="43" fontId="34" fillId="0" borderId="10" xfId="48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2" fontId="35" fillId="0" borderId="10" xfId="0" applyNumberFormat="1" applyFont="1" applyBorder="1" applyAlignment="1" applyProtection="1">
      <alignment/>
      <protection locked="0"/>
    </xf>
    <xf numFmtId="43" fontId="35" fillId="33" borderId="10" xfId="48" applyFont="1" applyFill="1" applyBorder="1" applyAlignment="1">
      <alignment horizontal="center"/>
    </xf>
    <xf numFmtId="2" fontId="34" fillId="0" borderId="10" xfId="0" applyNumberFormat="1" applyFont="1" applyFill="1" applyBorder="1" applyAlignment="1" applyProtection="1">
      <alignment/>
      <protection locked="0"/>
    </xf>
    <xf numFmtId="0" fontId="34" fillId="33" borderId="10" xfId="0" applyFont="1" applyFill="1" applyBorder="1" applyAlignment="1">
      <alignment wrapText="1"/>
    </xf>
    <xf numFmtId="0" fontId="34" fillId="0" borderId="10" xfId="0" applyFont="1" applyBorder="1" applyAlignment="1">
      <alignment vertical="center"/>
    </xf>
    <xf numFmtId="0" fontId="34" fillId="32" borderId="10" xfId="0" applyFont="1" applyFill="1" applyBorder="1" applyAlignment="1">
      <alignment horizontal="center"/>
    </xf>
    <xf numFmtId="0" fontId="7" fillId="32" borderId="10" xfId="0" applyFont="1" applyFill="1" applyBorder="1" applyAlignment="1" applyProtection="1">
      <alignment horizontal="center"/>
      <protection locked="0"/>
    </xf>
    <xf numFmtId="0" fontId="7" fillId="32" borderId="10" xfId="0" applyFont="1" applyFill="1" applyBorder="1" applyAlignment="1">
      <alignment horizontal="center"/>
    </xf>
    <xf numFmtId="43" fontId="7" fillId="32" borderId="10" xfId="48" applyFont="1" applyFill="1" applyBorder="1" applyAlignment="1">
      <alignment/>
    </xf>
    <xf numFmtId="43" fontId="7" fillId="32" borderId="10" xfId="48" applyFont="1" applyFill="1" applyBorder="1" applyAlignment="1">
      <alignment horizontal="center"/>
    </xf>
    <xf numFmtId="43" fontId="34" fillId="32" borderId="10" xfId="48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 applyProtection="1">
      <alignment/>
      <protection locked="0"/>
    </xf>
    <xf numFmtId="43" fontId="34" fillId="33" borderId="10" xfId="48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4" fontId="7" fillId="32" borderId="10" xfId="0" applyNumberFormat="1" applyFont="1" applyFill="1" applyBorder="1" applyAlignment="1" applyProtection="1">
      <alignment horizontal="center"/>
      <protection locked="0"/>
    </xf>
    <xf numFmtId="4" fontId="34" fillId="32" borderId="10" xfId="0" applyNumberFormat="1" applyFont="1" applyFill="1" applyBorder="1" applyAlignment="1" applyProtection="1">
      <alignment horizontal="center"/>
      <protection locked="0"/>
    </xf>
    <xf numFmtId="4" fontId="7" fillId="32" borderId="10" xfId="0" applyNumberFormat="1" applyFont="1" applyFill="1" applyBorder="1" applyAlignment="1" applyProtection="1">
      <alignment/>
      <protection locked="0"/>
    </xf>
    <xf numFmtId="0" fontId="34" fillId="32" borderId="10" xfId="0" applyFont="1" applyFill="1" applyBorder="1" applyAlignment="1" applyProtection="1">
      <alignment horizontal="center"/>
      <protection locked="0"/>
    </xf>
    <xf numFmtId="0" fontId="7" fillId="32" borderId="10" xfId="0" applyFont="1" applyFill="1" applyBorder="1" applyAlignment="1">
      <alignment wrapText="1"/>
    </xf>
    <xf numFmtId="43" fontId="34" fillId="33" borderId="10" xfId="48" applyFont="1" applyFill="1" applyBorder="1" applyAlignment="1">
      <alignment/>
    </xf>
    <xf numFmtId="2" fontId="34" fillId="0" borderId="10" xfId="0" applyNumberFormat="1" applyFont="1" applyBorder="1" applyAlignment="1" applyProtection="1">
      <alignment horizontal="right"/>
      <protection locked="0"/>
    </xf>
    <xf numFmtId="4" fontId="36" fillId="0" borderId="10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 applyProtection="1">
      <alignment horizontal="center"/>
      <protection locked="0"/>
    </xf>
    <xf numFmtId="4" fontId="36" fillId="0" borderId="10" xfId="0" applyNumberFormat="1" applyFont="1" applyFill="1" applyBorder="1" applyAlignment="1" applyProtection="1">
      <alignment horizontal="right"/>
      <protection locked="0"/>
    </xf>
    <xf numFmtId="2" fontId="36" fillId="0" borderId="10" xfId="0" applyNumberFormat="1" applyFont="1" applyFill="1" applyBorder="1" applyAlignment="1" applyProtection="1">
      <alignment/>
      <protection locked="0"/>
    </xf>
    <xf numFmtId="43" fontId="36" fillId="0" borderId="10" xfId="48" applyFont="1" applyFill="1" applyBorder="1" applyAlignment="1">
      <alignment horizontal="center"/>
    </xf>
    <xf numFmtId="43" fontId="36" fillId="0" borderId="10" xfId="48" applyFont="1" applyFill="1" applyBorder="1" applyAlignment="1">
      <alignment/>
    </xf>
    <xf numFmtId="0" fontId="36" fillId="0" borderId="10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5" fillId="32" borderId="10" xfId="0" applyFont="1" applyFill="1" applyBorder="1" applyAlignment="1" applyProtection="1">
      <alignment horizontal="center"/>
      <protection locked="0"/>
    </xf>
    <xf numFmtId="4" fontId="34" fillId="32" borderId="10" xfId="0" applyNumberFormat="1" applyFont="1" applyFill="1" applyBorder="1" applyAlignment="1" applyProtection="1">
      <alignment/>
      <protection locked="0"/>
    </xf>
    <xf numFmtId="0" fontId="34" fillId="32" borderId="10" xfId="0" applyFont="1" applyFill="1" applyBorder="1" applyAlignment="1" applyProtection="1">
      <alignment wrapText="1"/>
      <protection locked="0"/>
    </xf>
    <xf numFmtId="4" fontId="34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/>
      <protection locked="0"/>
    </xf>
    <xf numFmtId="43" fontId="34" fillId="0" borderId="10" xfId="0" applyNumberFormat="1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wrapText="1"/>
      <protection locked="0"/>
    </xf>
    <xf numFmtId="4" fontId="34" fillId="32" borderId="10" xfId="0" applyNumberFormat="1" applyFont="1" applyFill="1" applyBorder="1" applyAlignment="1" applyProtection="1">
      <alignment horizontal="right"/>
      <protection locked="0"/>
    </xf>
    <xf numFmtId="43" fontId="7" fillId="32" borderId="10" xfId="48" applyFont="1" applyFill="1" applyBorder="1" applyAlignment="1" applyProtection="1">
      <alignment horizontal="center"/>
      <protection locked="0"/>
    </xf>
    <xf numFmtId="43" fontId="7" fillId="32" borderId="10" xfId="48" applyFont="1" applyFill="1" applyBorder="1" applyAlignment="1" applyProtection="1">
      <alignment/>
      <protection locked="0"/>
    </xf>
    <xf numFmtId="2" fontId="34" fillId="32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35" fillId="0" borderId="10" xfId="0" applyFont="1" applyBorder="1" applyAlignment="1" applyProtection="1">
      <alignment horizontal="center"/>
      <protection locked="0"/>
    </xf>
    <xf numFmtId="0" fontId="34" fillId="0" borderId="10" xfId="0" applyFont="1" applyFill="1" applyBorder="1" applyAlignment="1">
      <alignment horizontal="left"/>
    </xf>
    <xf numFmtId="3" fontId="34" fillId="32" borderId="10" xfId="0" applyNumberFormat="1" applyFont="1" applyFill="1" applyBorder="1" applyAlignment="1" applyProtection="1">
      <alignment horizontal="center"/>
      <protection locked="0"/>
    </xf>
    <xf numFmtId="2" fontId="36" fillId="0" borderId="10" xfId="0" applyNumberFormat="1" applyFont="1" applyBorder="1" applyAlignment="1" applyProtection="1">
      <alignment/>
      <protection locked="0"/>
    </xf>
    <xf numFmtId="0" fontId="36" fillId="0" borderId="10" xfId="0" applyFont="1" applyFill="1" applyBorder="1" applyAlignment="1">
      <alignment horizontal="left"/>
    </xf>
    <xf numFmtId="2" fontId="37" fillId="0" borderId="10" xfId="0" applyNumberFormat="1" applyFont="1" applyBorder="1" applyAlignment="1" applyProtection="1">
      <alignment/>
      <protection locked="0"/>
    </xf>
    <xf numFmtId="43" fontId="36" fillId="33" borderId="10" xfId="48" applyFont="1" applyFill="1" applyBorder="1" applyAlignment="1">
      <alignment horizontal="center"/>
    </xf>
    <xf numFmtId="43" fontId="34" fillId="32" borderId="10" xfId="48" applyFont="1" applyFill="1" applyBorder="1" applyAlignment="1" applyProtection="1">
      <alignment horizontal="center"/>
      <protection locked="0"/>
    </xf>
    <xf numFmtId="43" fontId="34" fillId="32" borderId="10" xfId="48" applyFont="1" applyFill="1" applyBorder="1" applyAlignment="1" applyProtection="1">
      <alignment/>
      <protection locked="0"/>
    </xf>
    <xf numFmtId="0" fontId="34" fillId="32" borderId="10" xfId="0" applyFont="1" applyFill="1" applyBorder="1" applyAlignment="1" applyProtection="1">
      <alignment/>
      <protection locked="0"/>
    </xf>
    <xf numFmtId="43" fontId="34" fillId="0" borderId="10" xfId="48" applyFont="1" applyFill="1" applyBorder="1" applyAlignment="1" applyProtection="1">
      <alignment horizontal="center"/>
      <protection locked="0"/>
    </xf>
    <xf numFmtId="43" fontId="34" fillId="0" borderId="10" xfId="48" applyFont="1" applyFill="1" applyBorder="1" applyAlignment="1" applyProtection="1">
      <alignment/>
      <protection locked="0"/>
    </xf>
    <xf numFmtId="0" fontId="34" fillId="33" borderId="10" xfId="0" applyFont="1" applyFill="1" applyBorder="1" applyAlignment="1" applyProtection="1">
      <alignment/>
      <protection locked="0"/>
    </xf>
    <xf numFmtId="0" fontId="34" fillId="33" borderId="10" xfId="0" applyFont="1" applyFill="1" applyBorder="1" applyAlignment="1" applyProtection="1">
      <alignment wrapText="1"/>
      <protection locked="0"/>
    </xf>
    <xf numFmtId="0" fontId="34" fillId="33" borderId="10" xfId="0" applyFont="1" applyFill="1" applyBorder="1" applyAlignment="1">
      <alignment horizontal="left"/>
    </xf>
    <xf numFmtId="0" fontId="34" fillId="33" borderId="10" xfId="0" applyFont="1" applyFill="1" applyBorder="1" applyAlignment="1">
      <alignment/>
    </xf>
    <xf numFmtId="2" fontId="36" fillId="0" borderId="10" xfId="0" applyNumberFormat="1" applyFont="1" applyBorder="1" applyAlignment="1" applyProtection="1">
      <alignment horizontal="right"/>
      <protection locked="0"/>
    </xf>
    <xf numFmtId="2" fontId="34" fillId="0" borderId="10" xfId="0" applyNumberFormat="1" applyFont="1" applyFill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32" borderId="10" xfId="0" applyFont="1" applyFill="1" applyBorder="1" applyAlignment="1" applyProtection="1">
      <alignment horizontal="left"/>
      <protection locked="0"/>
    </xf>
    <xf numFmtId="0" fontId="34" fillId="33" borderId="10" xfId="0" applyFont="1" applyFill="1" applyBorder="1" applyAlignment="1" applyProtection="1">
      <alignment horizontal="left"/>
      <protection locked="0"/>
    </xf>
    <xf numFmtId="43" fontId="34" fillId="33" borderId="10" xfId="48" applyFont="1" applyFill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43" fontId="34" fillId="0" borderId="10" xfId="48" applyFont="1" applyFill="1" applyBorder="1" applyAlignment="1">
      <alignment/>
    </xf>
    <xf numFmtId="0" fontId="34" fillId="33" borderId="10" xfId="0" applyFont="1" applyFill="1" applyBorder="1" applyAlignment="1" applyProtection="1">
      <alignment horizontal="center"/>
      <protection locked="0"/>
    </xf>
    <xf numFmtId="4" fontId="34" fillId="33" borderId="10" xfId="0" applyNumberFormat="1" applyFont="1" applyFill="1" applyBorder="1" applyAlignment="1" applyProtection="1">
      <alignment horizontal="center"/>
      <protection locked="0"/>
    </xf>
    <xf numFmtId="4" fontId="34" fillId="33" borderId="10" xfId="0" applyNumberFormat="1" applyFont="1" applyFill="1" applyBorder="1" applyAlignment="1" applyProtection="1">
      <alignment horizontal="right"/>
      <protection locked="0"/>
    </xf>
    <xf numFmtId="2" fontId="34" fillId="33" borderId="10" xfId="0" applyNumberFormat="1" applyFont="1" applyFill="1" applyBorder="1" applyAlignment="1" applyProtection="1">
      <alignment/>
      <protection locked="0"/>
    </xf>
    <xf numFmtId="0" fontId="34" fillId="33" borderId="10" xfId="0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43" fontId="36" fillId="33" borderId="10" xfId="48" applyFont="1" applyFill="1" applyBorder="1" applyAlignment="1">
      <alignment/>
    </xf>
    <xf numFmtId="1" fontId="36" fillId="33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43" fontId="37" fillId="33" borderId="10" xfId="48" applyFont="1" applyFill="1" applyBorder="1" applyAlignment="1">
      <alignment horizontal="center"/>
    </xf>
    <xf numFmtId="2" fontId="36" fillId="0" borderId="10" xfId="0" applyNumberFormat="1" applyFont="1" applyBorder="1" applyAlignment="1" applyProtection="1">
      <alignment/>
      <protection locked="0"/>
    </xf>
    <xf numFmtId="1" fontId="34" fillId="32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34" fillId="0" borderId="10" xfId="0" applyNumberFormat="1" applyFont="1" applyBorder="1" applyAlignment="1">
      <alignment/>
    </xf>
    <xf numFmtId="43" fontId="34" fillId="0" borderId="10" xfId="48" applyFont="1" applyBorder="1" applyAlignment="1">
      <alignment horizontal="center"/>
    </xf>
    <xf numFmtId="43" fontId="34" fillId="0" borderId="10" xfId="48" applyFont="1" applyBorder="1" applyAlignment="1">
      <alignment/>
    </xf>
    <xf numFmtId="0" fontId="35" fillId="33" borderId="10" xfId="0" applyFont="1" applyFill="1" applyBorder="1" applyAlignment="1" applyProtection="1">
      <alignment horizontal="center"/>
      <protection locked="0"/>
    </xf>
    <xf numFmtId="174" fontId="34" fillId="32" borderId="10" xfId="48" applyNumberFormat="1" applyFont="1" applyFill="1" applyBorder="1" applyAlignment="1">
      <alignment horizontal="center"/>
    </xf>
    <xf numFmtId="0" fontId="34" fillId="32" borderId="10" xfId="0" applyFont="1" applyFill="1" applyBorder="1" applyAlignment="1">
      <alignment horizontal="left"/>
    </xf>
    <xf numFmtId="43" fontId="34" fillId="0" borderId="10" xfId="0" applyNumberFormat="1" applyFont="1" applyBorder="1" applyAlignment="1">
      <alignment horizontal="center"/>
    </xf>
    <xf numFmtId="43" fontId="34" fillId="32" borderId="10" xfId="48" applyFont="1" applyFill="1" applyBorder="1" applyAlignment="1">
      <alignment horizontal="center"/>
    </xf>
    <xf numFmtId="0" fontId="37" fillId="0" borderId="10" xfId="0" applyFont="1" applyBorder="1" applyAlignment="1" applyProtection="1">
      <alignment horizontal="center"/>
      <protection locked="0"/>
    </xf>
    <xf numFmtId="4" fontId="34" fillId="32" borderId="10" xfId="0" applyNumberFormat="1" applyFont="1" applyFill="1" applyBorder="1" applyAlignment="1">
      <alignment/>
    </xf>
    <xf numFmtId="4" fontId="34" fillId="32" borderId="10" xfId="0" applyNumberFormat="1" applyFont="1" applyFill="1" applyBorder="1" applyAlignment="1">
      <alignment horizontal="center"/>
    </xf>
    <xf numFmtId="4" fontId="34" fillId="32" borderId="10" xfId="0" applyNumberFormat="1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/>
    </xf>
    <xf numFmtId="0" fontId="36" fillId="33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horizontal="center"/>
    </xf>
    <xf numFmtId="0" fontId="34" fillId="32" borderId="10" xfId="0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/>
    </xf>
    <xf numFmtId="174" fontId="7" fillId="32" borderId="10" xfId="48" applyNumberFormat="1" applyFont="1" applyFill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43" fontId="34" fillId="34" borderId="10" xfId="48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8"/>
  <sheetViews>
    <sheetView tabSelected="1" view="pageBreakPreview" zoomScaleSheetLayoutView="100" zoomScalePageLayoutView="0" workbookViewId="0" topLeftCell="W6">
      <selection activeCell="W6" sqref="W6"/>
    </sheetView>
  </sheetViews>
  <sheetFormatPr defaultColWidth="11.421875" defaultRowHeight="12.75"/>
  <cols>
    <col min="1" max="1" width="5.140625" style="0" hidden="1" customWidth="1"/>
    <col min="2" max="2" width="11.8515625" style="0" hidden="1" customWidth="1"/>
    <col min="3" max="3" width="0.2890625" style="161" hidden="1" customWidth="1"/>
    <col min="4" max="4" width="8.421875" style="10" hidden="1" customWidth="1"/>
    <col min="5" max="5" width="3.140625" style="0" hidden="1" customWidth="1"/>
    <col min="6" max="6" width="9.7109375" style="0" hidden="1" customWidth="1"/>
    <col min="7" max="7" width="11.421875" style="0" hidden="1" customWidth="1"/>
    <col min="8" max="8" width="8.7109375" style="0" hidden="1" customWidth="1"/>
    <col min="9" max="9" width="0.13671875" style="0" hidden="1" customWidth="1"/>
    <col min="10" max="10" width="12.57421875" style="0" hidden="1" customWidth="1"/>
    <col min="11" max="11" width="9.140625" style="0" hidden="1" customWidth="1"/>
    <col min="12" max="12" width="14.140625" style="45" customWidth="1"/>
    <col min="13" max="13" width="6.421875" style="3" customWidth="1"/>
    <col min="14" max="14" width="7.57421875" style="56" customWidth="1"/>
    <col min="15" max="15" width="6.00390625" style="56" customWidth="1"/>
    <col min="16" max="16" width="6.8515625" style="3" customWidth="1"/>
    <col min="17" max="17" width="5.57421875" style="118" customWidth="1"/>
    <col min="18" max="18" width="7.00390625" style="7" customWidth="1"/>
    <col min="19" max="19" width="9.7109375" style="41" customWidth="1"/>
    <col min="20" max="20" width="9.421875" style="4" customWidth="1"/>
    <col min="21" max="21" width="11.57421875" style="47" customWidth="1"/>
    <col min="22" max="22" width="11.57421875" style="165" customWidth="1"/>
    <col min="23" max="23" width="11.140625" style="98" customWidth="1"/>
    <col min="24" max="24" width="11.00390625" style="110" customWidth="1"/>
    <col min="25" max="25" width="10.57421875" style="110" customWidth="1"/>
    <col min="26" max="26" width="10.8515625" style="110" customWidth="1"/>
    <col min="27" max="27" width="5.57421875" style="3" customWidth="1"/>
    <col min="28" max="28" width="5.00390625" style="3" customWidth="1"/>
    <col min="29" max="29" width="5.8515625" style="3" customWidth="1"/>
    <col min="30" max="30" width="8.28125" style="3" customWidth="1"/>
    <col min="31" max="31" width="10.28125" style="3" customWidth="1"/>
    <col min="32" max="32" width="10.00390625" style="3" customWidth="1"/>
    <col min="33" max="33" width="12.8515625" style="3" customWidth="1"/>
    <col min="34" max="34" width="11.00390625" style="3" customWidth="1"/>
    <col min="35" max="35" width="12.7109375" style="3" customWidth="1"/>
    <col min="36" max="36" width="17.8515625" style="3" customWidth="1"/>
    <col min="37" max="37" width="7.00390625" style="3" customWidth="1"/>
    <col min="38" max="38" width="117.28125" style="8" bestFit="1" customWidth="1"/>
  </cols>
  <sheetData>
    <row r="1" spans="3:38" ht="12.75">
      <c r="C1" s="155"/>
      <c r="L1" s="188"/>
      <c r="M1" s="189" t="s">
        <v>0</v>
      </c>
      <c r="N1" s="190"/>
      <c r="O1" s="190"/>
      <c r="P1" s="189"/>
      <c r="Q1" s="191"/>
      <c r="R1" s="192"/>
      <c r="S1" s="191"/>
      <c r="T1" s="193"/>
      <c r="U1" s="194"/>
      <c r="V1" s="195"/>
      <c r="W1" s="196"/>
      <c r="X1" s="197"/>
      <c r="Y1" s="197"/>
      <c r="Z1" s="197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8"/>
    </row>
    <row r="2" spans="3:38" ht="12.75">
      <c r="C2" s="155"/>
      <c r="L2" s="188"/>
      <c r="M2" s="189" t="s">
        <v>1</v>
      </c>
      <c r="N2" s="190"/>
      <c r="O2" s="190"/>
      <c r="P2" s="189"/>
      <c r="Q2" s="191"/>
      <c r="R2" s="192"/>
      <c r="S2" s="191"/>
      <c r="T2" s="193"/>
      <c r="U2" s="194"/>
      <c r="V2" s="195"/>
      <c r="W2" s="196"/>
      <c r="X2" s="197"/>
      <c r="Y2" s="197"/>
      <c r="Z2" s="197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8"/>
    </row>
    <row r="3" spans="3:38" ht="12.75">
      <c r="C3" s="155"/>
      <c r="L3" s="188"/>
      <c r="M3" s="198"/>
      <c r="N3" s="188"/>
      <c r="O3" s="188"/>
      <c r="P3" s="198"/>
      <c r="Q3" s="199"/>
      <c r="R3" s="193"/>
      <c r="S3" s="191"/>
      <c r="T3" s="193"/>
      <c r="U3" s="194"/>
      <c r="V3" s="200"/>
      <c r="W3" s="201"/>
      <c r="X3" s="202"/>
      <c r="Y3" s="202"/>
      <c r="Z3" s="202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3:38" ht="9.75" customHeight="1">
      <c r="C4" s="155"/>
      <c r="L4" s="188"/>
      <c r="M4" s="198"/>
      <c r="N4" s="188"/>
      <c r="O4" s="188"/>
      <c r="P4" s="198"/>
      <c r="Q4" s="199"/>
      <c r="R4" s="193"/>
      <c r="S4" s="191"/>
      <c r="T4" s="193"/>
      <c r="U4" s="194"/>
      <c r="V4" s="200"/>
      <c r="W4" s="201"/>
      <c r="X4" s="202"/>
      <c r="Y4" s="202"/>
      <c r="Z4" s="202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3:38" ht="12.75">
      <c r="C5" s="155"/>
      <c r="L5" s="188"/>
      <c r="M5" s="203"/>
      <c r="N5" s="188"/>
      <c r="O5" s="188"/>
      <c r="P5" s="203"/>
      <c r="Q5" s="199"/>
      <c r="R5" s="200"/>
      <c r="S5" s="191"/>
      <c r="T5" s="200" t="s">
        <v>2</v>
      </c>
      <c r="U5" s="194"/>
      <c r="V5" s="200"/>
      <c r="W5" s="201"/>
      <c r="X5" s="202"/>
      <c r="Y5" s="202"/>
      <c r="Z5" s="202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198"/>
    </row>
    <row r="6" spans="3:38" ht="12.75">
      <c r="C6" s="155"/>
      <c r="L6" s="188"/>
      <c r="M6" s="203"/>
      <c r="N6" s="188"/>
      <c r="O6" s="188"/>
      <c r="P6" s="203"/>
      <c r="Q6" s="199"/>
      <c r="R6" s="200"/>
      <c r="S6" s="191"/>
      <c r="T6" s="200"/>
      <c r="U6" s="194"/>
      <c r="V6" s="200"/>
      <c r="W6" s="201"/>
      <c r="X6" s="202"/>
      <c r="Y6" s="202"/>
      <c r="Z6" s="202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198"/>
    </row>
    <row r="7" spans="3:38" ht="12.75">
      <c r="C7" s="155"/>
      <c r="L7" s="188"/>
      <c r="M7" s="204" t="s">
        <v>3</v>
      </c>
      <c r="N7" s="190"/>
      <c r="O7" s="190"/>
      <c r="P7" s="204"/>
      <c r="Q7" s="205" t="s">
        <v>4</v>
      </c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4"/>
      <c r="AD7" s="204"/>
      <c r="AE7" s="204"/>
      <c r="AF7" s="204"/>
      <c r="AG7" s="204"/>
      <c r="AH7" s="204"/>
      <c r="AI7" s="204"/>
      <c r="AJ7" s="204"/>
      <c r="AK7" s="204"/>
      <c r="AL7" s="198"/>
    </row>
    <row r="8" spans="3:38" ht="12.75">
      <c r="C8" s="155"/>
      <c r="L8" s="188"/>
      <c r="M8" s="204" t="s">
        <v>5</v>
      </c>
      <c r="N8" s="190"/>
      <c r="O8" s="190"/>
      <c r="P8" s="204"/>
      <c r="Q8" s="205" t="s">
        <v>6</v>
      </c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4"/>
      <c r="AD8" s="204"/>
      <c r="AE8" s="204"/>
      <c r="AF8" s="204"/>
      <c r="AG8" s="204"/>
      <c r="AH8" s="204"/>
      <c r="AI8" s="204"/>
      <c r="AJ8" s="204"/>
      <c r="AK8" s="204"/>
      <c r="AL8" s="198"/>
    </row>
    <row r="9" spans="3:38" ht="12.75">
      <c r="C9" s="155"/>
      <c r="L9" s="188"/>
      <c r="M9" s="204" t="s">
        <v>7</v>
      </c>
      <c r="N9" s="190"/>
      <c r="O9" s="190"/>
      <c r="P9" s="204"/>
      <c r="Q9" s="191"/>
      <c r="R9" s="195"/>
      <c r="S9" s="191"/>
      <c r="T9" s="200"/>
      <c r="U9" s="194"/>
      <c r="V9" s="195"/>
      <c r="W9" s="196"/>
      <c r="X9" s="197"/>
      <c r="Y9" s="197"/>
      <c r="Z9" s="197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198"/>
    </row>
    <row r="10" spans="3:38" ht="12.75">
      <c r="C10" s="155"/>
      <c r="L10" s="188"/>
      <c r="M10" s="206" t="s">
        <v>8</v>
      </c>
      <c r="N10" s="207"/>
      <c r="O10" s="207"/>
      <c r="P10" s="206"/>
      <c r="Q10" s="208"/>
      <c r="R10" s="209"/>
      <c r="S10" s="208"/>
      <c r="T10" s="210"/>
      <c r="U10" s="211"/>
      <c r="V10" s="209"/>
      <c r="W10" s="212"/>
      <c r="X10" s="213"/>
      <c r="Y10" s="213"/>
      <c r="Z10" s="213"/>
      <c r="AA10" s="206"/>
      <c r="AB10" s="206"/>
      <c r="AC10" s="206"/>
      <c r="AD10" s="206"/>
      <c r="AE10" s="214" t="s">
        <v>894</v>
      </c>
      <c r="AF10" s="214"/>
      <c r="AG10" s="214"/>
      <c r="AH10" s="214"/>
      <c r="AI10" s="214"/>
      <c r="AJ10" s="214"/>
      <c r="AK10" s="214"/>
      <c r="AL10" s="198"/>
    </row>
    <row r="11" spans="3:38" ht="12.75">
      <c r="C11" s="155"/>
      <c r="L11" s="188"/>
      <c r="M11" s="215"/>
      <c r="N11" s="216"/>
      <c r="O11" s="216"/>
      <c r="P11" s="215"/>
      <c r="Q11" s="217"/>
      <c r="R11" s="218"/>
      <c r="S11" s="208"/>
      <c r="T11" s="218"/>
      <c r="U11" s="211"/>
      <c r="V11" s="210"/>
      <c r="W11" s="219"/>
      <c r="X11" s="220"/>
      <c r="Y11" s="220"/>
      <c r="Z11" s="220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198"/>
    </row>
    <row r="12" spans="3:38" ht="21" customHeight="1">
      <c r="C12" s="155"/>
      <c r="L12" s="221" t="s">
        <v>934</v>
      </c>
      <c r="M12" s="222" t="s">
        <v>9</v>
      </c>
      <c r="N12" s="222"/>
      <c r="O12" s="222"/>
      <c r="P12" s="222" t="s">
        <v>10</v>
      </c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3" t="s">
        <v>11</v>
      </c>
      <c r="AL12" s="224" t="s">
        <v>12</v>
      </c>
    </row>
    <row r="13" spans="4:38" s="24" customFormat="1" ht="21" customHeight="1">
      <c r="D13" s="100"/>
      <c r="L13" s="221"/>
      <c r="M13" s="225" t="s">
        <v>13</v>
      </c>
      <c r="N13" s="226" t="s">
        <v>14</v>
      </c>
      <c r="O13" s="226"/>
      <c r="P13" s="225" t="s">
        <v>13</v>
      </c>
      <c r="Q13" s="225" t="s">
        <v>15</v>
      </c>
      <c r="R13" s="227" t="s">
        <v>16</v>
      </c>
      <c r="S13" s="228"/>
      <c r="T13" s="228"/>
      <c r="U13" s="228"/>
      <c r="V13" s="228"/>
      <c r="W13" s="229"/>
      <c r="X13" s="230" t="s">
        <v>935</v>
      </c>
      <c r="Y13" s="231" t="s">
        <v>936</v>
      </c>
      <c r="Z13" s="231" t="s">
        <v>937</v>
      </c>
      <c r="AA13" s="226" t="s">
        <v>14</v>
      </c>
      <c r="AB13" s="226"/>
      <c r="AC13" s="225" t="s">
        <v>17</v>
      </c>
      <c r="AD13" s="227" t="s">
        <v>940</v>
      </c>
      <c r="AE13" s="228"/>
      <c r="AF13" s="228"/>
      <c r="AG13" s="228"/>
      <c r="AH13" s="228"/>
      <c r="AI13" s="231" t="s">
        <v>938</v>
      </c>
      <c r="AJ13" s="232"/>
      <c r="AK13" s="223"/>
      <c r="AL13" s="224"/>
    </row>
    <row r="14" spans="2:38" s="24" customFormat="1" ht="21" customHeight="1">
      <c r="B14" s="74" t="s">
        <v>874</v>
      </c>
      <c r="C14" s="74" t="s">
        <v>875</v>
      </c>
      <c r="D14" s="101" t="s">
        <v>876</v>
      </c>
      <c r="E14" s="74" t="s">
        <v>877</v>
      </c>
      <c r="F14" s="74" t="s">
        <v>878</v>
      </c>
      <c r="G14" s="74" t="s">
        <v>879</v>
      </c>
      <c r="H14" s="74" t="s">
        <v>880</v>
      </c>
      <c r="I14" s="74" t="s">
        <v>881</v>
      </c>
      <c r="J14" s="75" t="s">
        <v>882</v>
      </c>
      <c r="K14" s="75" t="s">
        <v>883</v>
      </c>
      <c r="L14" s="221"/>
      <c r="M14" s="225"/>
      <c r="N14" s="233" t="s">
        <v>18</v>
      </c>
      <c r="O14" s="234" t="s">
        <v>19</v>
      </c>
      <c r="P14" s="225"/>
      <c r="Q14" s="225"/>
      <c r="R14" s="235" t="s">
        <v>20</v>
      </c>
      <c r="S14" s="235" t="s">
        <v>21</v>
      </c>
      <c r="T14" s="236" t="s">
        <v>22</v>
      </c>
      <c r="U14" s="235" t="s">
        <v>23</v>
      </c>
      <c r="V14" s="237" t="s">
        <v>24</v>
      </c>
      <c r="W14" s="238" t="s">
        <v>915</v>
      </c>
      <c r="X14" s="230"/>
      <c r="Y14" s="231"/>
      <c r="Z14" s="231"/>
      <c r="AA14" s="233" t="s">
        <v>18</v>
      </c>
      <c r="AB14" s="234" t="s">
        <v>19</v>
      </c>
      <c r="AC14" s="225"/>
      <c r="AD14" s="233" t="s">
        <v>20</v>
      </c>
      <c r="AE14" s="233" t="s">
        <v>21</v>
      </c>
      <c r="AF14" s="233" t="s">
        <v>22</v>
      </c>
      <c r="AG14" s="233" t="s">
        <v>23</v>
      </c>
      <c r="AH14" s="233" t="s">
        <v>915</v>
      </c>
      <c r="AI14" s="231"/>
      <c r="AJ14" s="233" t="s">
        <v>22</v>
      </c>
      <c r="AK14" s="223"/>
      <c r="AL14" s="224"/>
    </row>
    <row r="15" spans="1:38" s="57" customFormat="1" ht="20.25" customHeight="1">
      <c r="A15" s="26">
        <v>1</v>
      </c>
      <c r="B15" s="141" t="s">
        <v>665</v>
      </c>
      <c r="C15" s="156" t="s">
        <v>666</v>
      </c>
      <c r="D15" s="141" t="s">
        <v>667</v>
      </c>
      <c r="E15" s="63" t="s">
        <v>25</v>
      </c>
      <c r="F15" s="141" t="s">
        <v>627</v>
      </c>
      <c r="G15" s="141" t="s">
        <v>26</v>
      </c>
      <c r="H15" s="63" t="s">
        <v>899</v>
      </c>
      <c r="I15" s="141" t="s">
        <v>236</v>
      </c>
      <c r="J15" s="142">
        <v>1663.01</v>
      </c>
      <c r="K15" s="143"/>
      <c r="L15" s="239" t="s">
        <v>236</v>
      </c>
      <c r="M15" s="240" t="s">
        <v>25</v>
      </c>
      <c r="N15" s="240">
        <v>1</v>
      </c>
      <c r="O15" s="240">
        <v>1</v>
      </c>
      <c r="P15" s="240" t="s">
        <v>25</v>
      </c>
      <c r="Q15" s="241">
        <v>1</v>
      </c>
      <c r="R15" s="242">
        <v>0.06</v>
      </c>
      <c r="S15" s="243">
        <v>40.47</v>
      </c>
      <c r="T15" s="243">
        <f aca="true" t="shared" si="0" ref="T15:T36">SUM(R15:S15)</f>
        <v>40.53</v>
      </c>
      <c r="U15" s="244">
        <f aca="true" t="shared" si="1" ref="U15:U36">(V15-T15)</f>
        <v>1622.48</v>
      </c>
      <c r="V15" s="245">
        <v>1663.01</v>
      </c>
      <c r="W15" s="246">
        <v>122.67</v>
      </c>
      <c r="X15" s="247">
        <v>400</v>
      </c>
      <c r="Y15" s="247">
        <v>300</v>
      </c>
      <c r="Z15" s="247">
        <v>300</v>
      </c>
      <c r="AA15" s="240">
        <v>1</v>
      </c>
      <c r="AB15" s="240">
        <v>1</v>
      </c>
      <c r="AC15" s="241">
        <v>12</v>
      </c>
      <c r="AD15" s="248">
        <f aca="true" t="shared" si="2" ref="AD15:AD36">(R15*AC15)</f>
        <v>0.72</v>
      </c>
      <c r="AE15" s="248">
        <f aca="true" t="shared" si="3" ref="AE15:AE36">(S15*AC15)</f>
        <v>485.64</v>
      </c>
      <c r="AF15" s="248">
        <f aca="true" t="shared" si="4" ref="AF15:AF36">(T15*AC15)</f>
        <v>486.36</v>
      </c>
      <c r="AG15" s="248">
        <f aca="true" t="shared" si="5" ref="AG15:AG36">(U15*AC15)</f>
        <v>19469.760000000002</v>
      </c>
      <c r="AH15" s="248">
        <f aca="true" t="shared" si="6" ref="AH15:AH36">(W15*AC15)</f>
        <v>1472.04</v>
      </c>
      <c r="AI15" s="248">
        <f aca="true" t="shared" si="7" ref="AI15:AI36">+X15+Y15+Z15</f>
        <v>1000</v>
      </c>
      <c r="AJ15" s="248">
        <f aca="true" t="shared" si="8" ref="AJ15:AJ36">(V15*AC15)</f>
        <v>19956.12</v>
      </c>
      <c r="AK15" s="241">
        <v>1</v>
      </c>
      <c r="AL15" s="249" t="s">
        <v>27</v>
      </c>
    </row>
    <row r="16" spans="1:38" s="57" customFormat="1" ht="20.25" customHeight="1">
      <c r="A16" s="26">
        <v>2</v>
      </c>
      <c r="B16" s="144" t="s">
        <v>568</v>
      </c>
      <c r="C16" s="156" t="s">
        <v>556</v>
      </c>
      <c r="D16" s="144" t="s">
        <v>648</v>
      </c>
      <c r="E16" s="119" t="s">
        <v>56</v>
      </c>
      <c r="F16" s="144" t="s">
        <v>629</v>
      </c>
      <c r="G16" s="144" t="s">
        <v>43</v>
      </c>
      <c r="H16" s="119" t="s">
        <v>895</v>
      </c>
      <c r="I16" s="144" t="s">
        <v>229</v>
      </c>
      <c r="J16" s="145">
        <v>1665.08</v>
      </c>
      <c r="K16" s="145">
        <v>23.95</v>
      </c>
      <c r="L16" s="239" t="s">
        <v>229</v>
      </c>
      <c r="M16" s="240" t="s">
        <v>25</v>
      </c>
      <c r="N16" s="240">
        <v>1</v>
      </c>
      <c r="O16" s="240">
        <v>1</v>
      </c>
      <c r="P16" s="240" t="s">
        <v>25</v>
      </c>
      <c r="Q16" s="241">
        <v>2</v>
      </c>
      <c r="R16" s="242">
        <v>0.06</v>
      </c>
      <c r="S16" s="243">
        <v>40.47</v>
      </c>
      <c r="T16" s="243">
        <f t="shared" si="0"/>
        <v>40.53</v>
      </c>
      <c r="U16" s="244">
        <f t="shared" si="1"/>
        <v>1624.55</v>
      </c>
      <c r="V16" s="250">
        <v>1665.08</v>
      </c>
      <c r="W16" s="251">
        <v>122.76</v>
      </c>
      <c r="X16" s="247">
        <v>400</v>
      </c>
      <c r="Y16" s="247">
        <v>300</v>
      </c>
      <c r="Z16" s="247">
        <v>300</v>
      </c>
      <c r="AA16" s="240">
        <v>1</v>
      </c>
      <c r="AB16" s="240">
        <v>1</v>
      </c>
      <c r="AC16" s="241">
        <v>12</v>
      </c>
      <c r="AD16" s="248">
        <f t="shared" si="2"/>
        <v>0.72</v>
      </c>
      <c r="AE16" s="248">
        <f t="shared" si="3"/>
        <v>485.64</v>
      </c>
      <c r="AF16" s="248">
        <f t="shared" si="4"/>
        <v>486.36</v>
      </c>
      <c r="AG16" s="248">
        <f t="shared" si="5"/>
        <v>19494.6</v>
      </c>
      <c r="AH16" s="248">
        <f t="shared" si="6"/>
        <v>1473.1200000000001</v>
      </c>
      <c r="AI16" s="248">
        <f t="shared" si="7"/>
        <v>1000</v>
      </c>
      <c r="AJ16" s="248">
        <f t="shared" si="8"/>
        <v>19980.96</v>
      </c>
      <c r="AK16" s="241">
        <v>2</v>
      </c>
      <c r="AL16" s="249" t="s">
        <v>44</v>
      </c>
    </row>
    <row r="17" spans="1:38" s="57" customFormat="1" ht="24" customHeight="1">
      <c r="A17" s="26">
        <v>3</v>
      </c>
      <c r="B17" s="141" t="s">
        <v>947</v>
      </c>
      <c r="C17" s="156" t="s">
        <v>948</v>
      </c>
      <c r="D17" s="141" t="s">
        <v>949</v>
      </c>
      <c r="E17" s="63" t="s">
        <v>25</v>
      </c>
      <c r="F17" s="141" t="s">
        <v>629</v>
      </c>
      <c r="G17" s="141" t="s">
        <v>30</v>
      </c>
      <c r="H17" s="64"/>
      <c r="I17" s="141" t="s">
        <v>202</v>
      </c>
      <c r="J17" s="142">
        <v>1663.01</v>
      </c>
      <c r="K17" s="143"/>
      <c r="L17" s="239" t="s">
        <v>202</v>
      </c>
      <c r="M17" s="240" t="s">
        <v>25</v>
      </c>
      <c r="N17" s="240">
        <v>1</v>
      </c>
      <c r="O17" s="240">
        <v>1</v>
      </c>
      <c r="P17" s="240" t="s">
        <v>25</v>
      </c>
      <c r="Q17" s="241">
        <v>3</v>
      </c>
      <c r="R17" s="242">
        <v>0.06</v>
      </c>
      <c r="S17" s="243">
        <v>40.47</v>
      </c>
      <c r="T17" s="243">
        <f t="shared" si="0"/>
        <v>40.53</v>
      </c>
      <c r="U17" s="244">
        <f t="shared" si="1"/>
        <v>1622.48</v>
      </c>
      <c r="V17" s="245">
        <v>1663.01</v>
      </c>
      <c r="W17" s="246">
        <v>122.67</v>
      </c>
      <c r="X17" s="247">
        <v>400</v>
      </c>
      <c r="Y17" s="247">
        <v>300</v>
      </c>
      <c r="Z17" s="247">
        <v>300</v>
      </c>
      <c r="AA17" s="240">
        <v>1</v>
      </c>
      <c r="AB17" s="240">
        <v>1</v>
      </c>
      <c r="AC17" s="241">
        <v>12</v>
      </c>
      <c r="AD17" s="248">
        <f t="shared" si="2"/>
        <v>0.72</v>
      </c>
      <c r="AE17" s="248">
        <f t="shared" si="3"/>
        <v>485.64</v>
      </c>
      <c r="AF17" s="248">
        <f t="shared" si="4"/>
        <v>486.36</v>
      </c>
      <c r="AG17" s="248">
        <f t="shared" si="5"/>
        <v>19469.760000000002</v>
      </c>
      <c r="AH17" s="248">
        <f t="shared" si="6"/>
        <v>1472.04</v>
      </c>
      <c r="AI17" s="248">
        <f t="shared" si="7"/>
        <v>1000</v>
      </c>
      <c r="AJ17" s="248">
        <f t="shared" si="8"/>
        <v>19956.12</v>
      </c>
      <c r="AK17" s="241">
        <v>3</v>
      </c>
      <c r="AL17" s="249" t="s">
        <v>31</v>
      </c>
    </row>
    <row r="18" spans="1:38" s="57" customFormat="1" ht="20.25" customHeight="1">
      <c r="A18" s="26">
        <v>4</v>
      </c>
      <c r="B18" s="144" t="s">
        <v>223</v>
      </c>
      <c r="C18" s="157" t="s">
        <v>224</v>
      </c>
      <c r="D18" s="144" t="s">
        <v>671</v>
      </c>
      <c r="E18" s="76" t="s">
        <v>25</v>
      </c>
      <c r="F18" s="144" t="s">
        <v>629</v>
      </c>
      <c r="G18" s="144" t="s">
        <v>548</v>
      </c>
      <c r="H18" s="39"/>
      <c r="I18" s="144" t="s">
        <v>191</v>
      </c>
      <c r="J18" s="145">
        <v>1665.11</v>
      </c>
      <c r="K18" s="145">
        <v>40.47</v>
      </c>
      <c r="L18" s="240" t="s">
        <v>191</v>
      </c>
      <c r="M18" s="240" t="s">
        <v>25</v>
      </c>
      <c r="N18" s="240">
        <v>1</v>
      </c>
      <c r="O18" s="240">
        <v>1</v>
      </c>
      <c r="P18" s="240" t="s">
        <v>25</v>
      </c>
      <c r="Q18" s="241">
        <v>4</v>
      </c>
      <c r="R18" s="242">
        <v>0.06</v>
      </c>
      <c r="S18" s="243">
        <v>40.47</v>
      </c>
      <c r="T18" s="243">
        <f t="shared" si="0"/>
        <v>40.53</v>
      </c>
      <c r="U18" s="244">
        <f t="shared" si="1"/>
        <v>1624.58</v>
      </c>
      <c r="V18" s="250">
        <v>1665.11</v>
      </c>
      <c r="W18" s="246">
        <v>122.86</v>
      </c>
      <c r="X18" s="247">
        <v>400</v>
      </c>
      <c r="Y18" s="247">
        <v>300</v>
      </c>
      <c r="Z18" s="247">
        <v>300</v>
      </c>
      <c r="AA18" s="240">
        <v>1</v>
      </c>
      <c r="AB18" s="240">
        <v>1</v>
      </c>
      <c r="AC18" s="241">
        <v>12</v>
      </c>
      <c r="AD18" s="248">
        <f t="shared" si="2"/>
        <v>0.72</v>
      </c>
      <c r="AE18" s="248">
        <f t="shared" si="3"/>
        <v>485.64</v>
      </c>
      <c r="AF18" s="248">
        <f t="shared" si="4"/>
        <v>486.36</v>
      </c>
      <c r="AG18" s="248">
        <f t="shared" si="5"/>
        <v>19494.96</v>
      </c>
      <c r="AH18" s="248">
        <f t="shared" si="6"/>
        <v>1474.32</v>
      </c>
      <c r="AI18" s="248">
        <f t="shared" si="7"/>
        <v>1000</v>
      </c>
      <c r="AJ18" s="248">
        <f t="shared" si="8"/>
        <v>19981.32</v>
      </c>
      <c r="AK18" s="241">
        <v>4</v>
      </c>
      <c r="AL18" s="249" t="s">
        <v>32</v>
      </c>
    </row>
    <row r="19" spans="1:38" s="57" customFormat="1" ht="20.25" customHeight="1">
      <c r="A19" s="26">
        <v>5</v>
      </c>
      <c r="B19" s="141" t="s">
        <v>614</v>
      </c>
      <c r="C19" s="156" t="s">
        <v>615</v>
      </c>
      <c r="D19" s="141" t="s">
        <v>677</v>
      </c>
      <c r="E19" s="63" t="s">
        <v>25</v>
      </c>
      <c r="F19" s="141" t="s">
        <v>629</v>
      </c>
      <c r="G19" s="141" t="s">
        <v>33</v>
      </c>
      <c r="H19" s="64"/>
      <c r="I19" s="141" t="s">
        <v>951</v>
      </c>
      <c r="J19" s="142">
        <v>1663.01</v>
      </c>
      <c r="K19" s="143"/>
      <c r="L19" s="239" t="s">
        <v>930</v>
      </c>
      <c r="M19" s="240" t="s">
        <v>25</v>
      </c>
      <c r="N19" s="240">
        <v>1</v>
      </c>
      <c r="O19" s="240">
        <v>1</v>
      </c>
      <c r="P19" s="240" t="s">
        <v>25</v>
      </c>
      <c r="Q19" s="241">
        <v>5</v>
      </c>
      <c r="R19" s="242">
        <v>0.06</v>
      </c>
      <c r="S19" s="243">
        <v>40.47</v>
      </c>
      <c r="T19" s="243">
        <f t="shared" si="0"/>
        <v>40.53</v>
      </c>
      <c r="U19" s="244">
        <f t="shared" si="1"/>
        <v>1622.48</v>
      </c>
      <c r="V19" s="245">
        <v>1663.01</v>
      </c>
      <c r="W19" s="246">
        <v>122.67</v>
      </c>
      <c r="X19" s="247">
        <v>400</v>
      </c>
      <c r="Y19" s="247">
        <v>300</v>
      </c>
      <c r="Z19" s="247">
        <v>300</v>
      </c>
      <c r="AA19" s="240">
        <v>1</v>
      </c>
      <c r="AB19" s="240">
        <v>1</v>
      </c>
      <c r="AC19" s="241">
        <v>12</v>
      </c>
      <c r="AD19" s="248">
        <f t="shared" si="2"/>
        <v>0.72</v>
      </c>
      <c r="AE19" s="248">
        <f t="shared" si="3"/>
        <v>485.64</v>
      </c>
      <c r="AF19" s="248">
        <f t="shared" si="4"/>
        <v>486.36</v>
      </c>
      <c r="AG19" s="248">
        <f t="shared" si="5"/>
        <v>19469.760000000002</v>
      </c>
      <c r="AH19" s="248">
        <f t="shared" si="6"/>
        <v>1472.04</v>
      </c>
      <c r="AI19" s="248">
        <f t="shared" si="7"/>
        <v>1000</v>
      </c>
      <c r="AJ19" s="248">
        <f t="shared" si="8"/>
        <v>19956.12</v>
      </c>
      <c r="AK19" s="241">
        <v>5</v>
      </c>
      <c r="AL19" s="249" t="s">
        <v>34</v>
      </c>
    </row>
    <row r="20" spans="1:38" s="57" customFormat="1" ht="20.25" customHeight="1">
      <c r="A20" s="26">
        <v>6</v>
      </c>
      <c r="B20" s="144" t="s">
        <v>651</v>
      </c>
      <c r="C20" s="156" t="s">
        <v>652</v>
      </c>
      <c r="D20" s="144" t="s">
        <v>653</v>
      </c>
      <c r="E20" s="76" t="s">
        <v>25</v>
      </c>
      <c r="F20" s="144" t="s">
        <v>629</v>
      </c>
      <c r="G20" s="144" t="s">
        <v>656</v>
      </c>
      <c r="H20" s="76" t="s">
        <v>895</v>
      </c>
      <c r="I20" s="144" t="s">
        <v>547</v>
      </c>
      <c r="J20" s="145">
        <v>1665.09</v>
      </c>
      <c r="K20" s="145">
        <v>40.47</v>
      </c>
      <c r="L20" s="240" t="s">
        <v>547</v>
      </c>
      <c r="M20" s="240" t="s">
        <v>25</v>
      </c>
      <c r="N20" s="240">
        <v>1</v>
      </c>
      <c r="O20" s="240">
        <v>1</v>
      </c>
      <c r="P20" s="240" t="s">
        <v>25</v>
      </c>
      <c r="Q20" s="241">
        <v>6</v>
      </c>
      <c r="R20" s="242">
        <v>0.06</v>
      </c>
      <c r="S20" s="243">
        <v>40.47</v>
      </c>
      <c r="T20" s="243">
        <f t="shared" si="0"/>
        <v>40.53</v>
      </c>
      <c r="U20" s="244">
        <f t="shared" si="1"/>
        <v>1624.56</v>
      </c>
      <c r="V20" s="250">
        <v>1665.09</v>
      </c>
      <c r="W20" s="246">
        <v>122.86</v>
      </c>
      <c r="X20" s="247">
        <v>400</v>
      </c>
      <c r="Y20" s="247">
        <v>300</v>
      </c>
      <c r="Z20" s="247">
        <v>300</v>
      </c>
      <c r="AA20" s="240">
        <v>1</v>
      </c>
      <c r="AB20" s="240">
        <v>1</v>
      </c>
      <c r="AC20" s="241">
        <v>12</v>
      </c>
      <c r="AD20" s="248">
        <f t="shared" si="2"/>
        <v>0.72</v>
      </c>
      <c r="AE20" s="248">
        <f t="shared" si="3"/>
        <v>485.64</v>
      </c>
      <c r="AF20" s="248">
        <f t="shared" si="4"/>
        <v>486.36</v>
      </c>
      <c r="AG20" s="248">
        <f t="shared" si="5"/>
        <v>19494.72</v>
      </c>
      <c r="AH20" s="248">
        <f t="shared" si="6"/>
        <v>1474.32</v>
      </c>
      <c r="AI20" s="248">
        <f t="shared" si="7"/>
        <v>1000</v>
      </c>
      <c r="AJ20" s="248">
        <f t="shared" si="8"/>
        <v>19981.079999999998</v>
      </c>
      <c r="AK20" s="241">
        <v>6</v>
      </c>
      <c r="AL20" s="249" t="s">
        <v>574</v>
      </c>
    </row>
    <row r="21" spans="1:38" s="57" customFormat="1" ht="20.25" customHeight="1">
      <c r="A21" s="26">
        <v>7</v>
      </c>
      <c r="B21" s="144" t="s">
        <v>325</v>
      </c>
      <c r="C21" s="156" t="s">
        <v>326</v>
      </c>
      <c r="D21" s="144" t="s">
        <v>657</v>
      </c>
      <c r="E21" s="76" t="s">
        <v>25</v>
      </c>
      <c r="F21" s="144" t="s">
        <v>629</v>
      </c>
      <c r="G21" s="144" t="s">
        <v>35</v>
      </c>
      <c r="H21" s="39"/>
      <c r="I21" s="144" t="s">
        <v>247</v>
      </c>
      <c r="J21" s="145">
        <v>1665.11</v>
      </c>
      <c r="K21" s="145">
        <v>40.47</v>
      </c>
      <c r="L21" s="240" t="s">
        <v>247</v>
      </c>
      <c r="M21" s="240" t="s">
        <v>25</v>
      </c>
      <c r="N21" s="240">
        <v>1</v>
      </c>
      <c r="O21" s="240">
        <v>1</v>
      </c>
      <c r="P21" s="240" t="s">
        <v>25</v>
      </c>
      <c r="Q21" s="241">
        <v>7</v>
      </c>
      <c r="R21" s="242">
        <v>0.06</v>
      </c>
      <c r="S21" s="243">
        <v>40.47</v>
      </c>
      <c r="T21" s="243">
        <f t="shared" si="0"/>
        <v>40.53</v>
      </c>
      <c r="U21" s="244">
        <f t="shared" si="1"/>
        <v>1624.58</v>
      </c>
      <c r="V21" s="250">
        <v>1665.11</v>
      </c>
      <c r="W21" s="246">
        <v>122.86</v>
      </c>
      <c r="X21" s="247">
        <v>400</v>
      </c>
      <c r="Y21" s="247">
        <v>300</v>
      </c>
      <c r="Z21" s="247">
        <v>300</v>
      </c>
      <c r="AA21" s="240">
        <v>1</v>
      </c>
      <c r="AB21" s="240">
        <v>1</v>
      </c>
      <c r="AC21" s="241">
        <v>12</v>
      </c>
      <c r="AD21" s="248">
        <f t="shared" si="2"/>
        <v>0.72</v>
      </c>
      <c r="AE21" s="248">
        <f t="shared" si="3"/>
        <v>485.64</v>
      </c>
      <c r="AF21" s="248">
        <f t="shared" si="4"/>
        <v>486.36</v>
      </c>
      <c r="AG21" s="248">
        <f t="shared" si="5"/>
        <v>19494.96</v>
      </c>
      <c r="AH21" s="248">
        <f t="shared" si="6"/>
        <v>1474.32</v>
      </c>
      <c r="AI21" s="248">
        <f t="shared" si="7"/>
        <v>1000</v>
      </c>
      <c r="AJ21" s="248">
        <f t="shared" si="8"/>
        <v>19981.32</v>
      </c>
      <c r="AK21" s="241">
        <v>7</v>
      </c>
      <c r="AL21" s="249" t="s">
        <v>36</v>
      </c>
    </row>
    <row r="22" spans="1:38" s="57" customFormat="1" ht="20.25" customHeight="1">
      <c r="A22" s="26">
        <v>8</v>
      </c>
      <c r="B22" s="141" t="s">
        <v>408</v>
      </c>
      <c r="C22" s="156" t="s">
        <v>409</v>
      </c>
      <c r="D22" s="141" t="s">
        <v>658</v>
      </c>
      <c r="E22" s="63" t="s">
        <v>25</v>
      </c>
      <c r="F22" s="141" t="s">
        <v>629</v>
      </c>
      <c r="G22" s="141" t="s">
        <v>28</v>
      </c>
      <c r="H22" s="63" t="s">
        <v>895</v>
      </c>
      <c r="I22" s="141" t="s">
        <v>349</v>
      </c>
      <c r="J22" s="142">
        <v>1664.05</v>
      </c>
      <c r="K22" s="143"/>
      <c r="L22" s="240" t="s">
        <v>349</v>
      </c>
      <c r="M22" s="240" t="s">
        <v>25</v>
      </c>
      <c r="N22" s="240">
        <v>1</v>
      </c>
      <c r="O22" s="240">
        <v>1</v>
      </c>
      <c r="P22" s="240" t="s">
        <v>25</v>
      </c>
      <c r="Q22" s="241">
        <v>8</v>
      </c>
      <c r="R22" s="242">
        <v>0.06</v>
      </c>
      <c r="S22" s="243">
        <v>40.47</v>
      </c>
      <c r="T22" s="243">
        <f t="shared" si="0"/>
        <v>40.53</v>
      </c>
      <c r="U22" s="244">
        <f t="shared" si="1"/>
        <v>1623.52</v>
      </c>
      <c r="V22" s="250">
        <v>1664.05</v>
      </c>
      <c r="W22" s="251">
        <v>122.86</v>
      </c>
      <c r="X22" s="247">
        <v>400</v>
      </c>
      <c r="Y22" s="247">
        <v>300</v>
      </c>
      <c r="Z22" s="247">
        <v>300</v>
      </c>
      <c r="AA22" s="240">
        <v>1</v>
      </c>
      <c r="AB22" s="240">
        <v>1</v>
      </c>
      <c r="AC22" s="241">
        <v>12</v>
      </c>
      <c r="AD22" s="248">
        <f t="shared" si="2"/>
        <v>0.72</v>
      </c>
      <c r="AE22" s="248">
        <f t="shared" si="3"/>
        <v>485.64</v>
      </c>
      <c r="AF22" s="248">
        <f t="shared" si="4"/>
        <v>486.36</v>
      </c>
      <c r="AG22" s="248">
        <f t="shared" si="5"/>
        <v>19482.239999999998</v>
      </c>
      <c r="AH22" s="248">
        <f t="shared" si="6"/>
        <v>1474.32</v>
      </c>
      <c r="AI22" s="248">
        <f t="shared" si="7"/>
        <v>1000</v>
      </c>
      <c r="AJ22" s="248">
        <f t="shared" si="8"/>
        <v>19968.6</v>
      </c>
      <c r="AK22" s="241">
        <v>8</v>
      </c>
      <c r="AL22" s="249" t="s">
        <v>29</v>
      </c>
    </row>
    <row r="23" spans="1:38" s="57" customFormat="1" ht="20.25" customHeight="1">
      <c r="A23" s="26">
        <v>9</v>
      </c>
      <c r="B23" s="144" t="s">
        <v>212</v>
      </c>
      <c r="C23" s="157" t="s">
        <v>213</v>
      </c>
      <c r="D23" s="144" t="s">
        <v>761</v>
      </c>
      <c r="E23" s="76" t="s">
        <v>25</v>
      </c>
      <c r="F23" s="144" t="s">
        <v>629</v>
      </c>
      <c r="G23" s="144" t="s">
        <v>37</v>
      </c>
      <c r="H23" s="76" t="s">
        <v>895</v>
      </c>
      <c r="I23" s="144" t="s">
        <v>208</v>
      </c>
      <c r="J23" s="145">
        <v>1665.11</v>
      </c>
      <c r="K23" s="145">
        <v>40.47</v>
      </c>
      <c r="L23" s="240" t="s">
        <v>208</v>
      </c>
      <c r="M23" s="240" t="s">
        <v>25</v>
      </c>
      <c r="N23" s="240">
        <v>1</v>
      </c>
      <c r="O23" s="240">
        <v>1</v>
      </c>
      <c r="P23" s="240" t="s">
        <v>25</v>
      </c>
      <c r="Q23" s="241">
        <v>9</v>
      </c>
      <c r="R23" s="242">
        <v>0.06</v>
      </c>
      <c r="S23" s="243">
        <v>40.47</v>
      </c>
      <c r="T23" s="243">
        <f t="shared" si="0"/>
        <v>40.53</v>
      </c>
      <c r="U23" s="244">
        <f t="shared" si="1"/>
        <v>1624.58</v>
      </c>
      <c r="V23" s="252">
        <v>1665.11</v>
      </c>
      <c r="W23" s="246">
        <v>122.86</v>
      </c>
      <c r="X23" s="247">
        <v>400</v>
      </c>
      <c r="Y23" s="247">
        <v>300</v>
      </c>
      <c r="Z23" s="247">
        <v>300</v>
      </c>
      <c r="AA23" s="240">
        <v>1</v>
      </c>
      <c r="AB23" s="240">
        <v>1</v>
      </c>
      <c r="AC23" s="241">
        <v>12</v>
      </c>
      <c r="AD23" s="248">
        <f t="shared" si="2"/>
        <v>0.72</v>
      </c>
      <c r="AE23" s="248">
        <f t="shared" si="3"/>
        <v>485.64</v>
      </c>
      <c r="AF23" s="248">
        <f t="shared" si="4"/>
        <v>486.36</v>
      </c>
      <c r="AG23" s="248">
        <f t="shared" si="5"/>
        <v>19494.96</v>
      </c>
      <c r="AH23" s="248">
        <f t="shared" si="6"/>
        <v>1474.32</v>
      </c>
      <c r="AI23" s="248">
        <f t="shared" si="7"/>
        <v>1000</v>
      </c>
      <c r="AJ23" s="248">
        <f t="shared" si="8"/>
        <v>19981.32</v>
      </c>
      <c r="AK23" s="241">
        <v>9</v>
      </c>
      <c r="AL23" s="253" t="s">
        <v>38</v>
      </c>
    </row>
    <row r="24" spans="1:38" s="57" customFormat="1" ht="20.25" customHeight="1">
      <c r="A24" s="26">
        <v>10</v>
      </c>
      <c r="B24" s="144" t="s">
        <v>561</v>
      </c>
      <c r="C24" s="156" t="s">
        <v>618</v>
      </c>
      <c r="D24" s="144" t="s">
        <v>664</v>
      </c>
      <c r="E24" s="76" t="s">
        <v>25</v>
      </c>
      <c r="F24" s="144" t="s">
        <v>627</v>
      </c>
      <c r="G24" s="144" t="s">
        <v>39</v>
      </c>
      <c r="H24" s="76" t="s">
        <v>899</v>
      </c>
      <c r="I24" s="144" t="s">
        <v>211</v>
      </c>
      <c r="J24" s="145">
        <v>1665.11</v>
      </c>
      <c r="K24" s="145">
        <v>40.47</v>
      </c>
      <c r="L24" s="240" t="s">
        <v>211</v>
      </c>
      <c r="M24" s="240" t="s">
        <v>25</v>
      </c>
      <c r="N24" s="240">
        <v>1</v>
      </c>
      <c r="O24" s="240">
        <v>1</v>
      </c>
      <c r="P24" s="240" t="s">
        <v>25</v>
      </c>
      <c r="Q24" s="241">
        <v>10</v>
      </c>
      <c r="R24" s="242">
        <v>0.06</v>
      </c>
      <c r="S24" s="243">
        <v>40.47</v>
      </c>
      <c r="T24" s="243">
        <f t="shared" si="0"/>
        <v>40.53</v>
      </c>
      <c r="U24" s="244">
        <f t="shared" si="1"/>
        <v>1624.58</v>
      </c>
      <c r="V24" s="252">
        <v>1665.11</v>
      </c>
      <c r="W24" s="246">
        <v>122.86</v>
      </c>
      <c r="X24" s="247">
        <v>400</v>
      </c>
      <c r="Y24" s="247">
        <v>300</v>
      </c>
      <c r="Z24" s="247">
        <v>300</v>
      </c>
      <c r="AA24" s="240">
        <v>1</v>
      </c>
      <c r="AB24" s="240">
        <v>1</v>
      </c>
      <c r="AC24" s="241">
        <v>12</v>
      </c>
      <c r="AD24" s="248">
        <f t="shared" si="2"/>
        <v>0.72</v>
      </c>
      <c r="AE24" s="248">
        <f t="shared" si="3"/>
        <v>485.64</v>
      </c>
      <c r="AF24" s="248">
        <f t="shared" si="4"/>
        <v>486.36</v>
      </c>
      <c r="AG24" s="248">
        <f t="shared" si="5"/>
        <v>19494.96</v>
      </c>
      <c r="AH24" s="248">
        <f t="shared" si="6"/>
        <v>1474.32</v>
      </c>
      <c r="AI24" s="248">
        <f t="shared" si="7"/>
        <v>1000</v>
      </c>
      <c r="AJ24" s="248">
        <f t="shared" si="8"/>
        <v>19981.32</v>
      </c>
      <c r="AK24" s="241">
        <v>10</v>
      </c>
      <c r="AL24" s="249" t="s">
        <v>40</v>
      </c>
    </row>
    <row r="25" spans="1:38" s="57" customFormat="1" ht="20.25" customHeight="1">
      <c r="A25" s="26">
        <v>11</v>
      </c>
      <c r="B25" s="141" t="s">
        <v>612</v>
      </c>
      <c r="C25" s="156" t="s">
        <v>613</v>
      </c>
      <c r="D25" s="141" t="s">
        <v>659</v>
      </c>
      <c r="E25" s="63" t="s">
        <v>25</v>
      </c>
      <c r="F25" s="141" t="s">
        <v>629</v>
      </c>
      <c r="G25" s="141" t="s">
        <v>41</v>
      </c>
      <c r="H25" s="64"/>
      <c r="I25" s="141" t="s">
        <v>222</v>
      </c>
      <c r="J25" s="142">
        <v>1663.01</v>
      </c>
      <c r="K25" s="143"/>
      <c r="L25" s="239" t="s">
        <v>222</v>
      </c>
      <c r="M25" s="240" t="s">
        <v>25</v>
      </c>
      <c r="N25" s="240">
        <v>1</v>
      </c>
      <c r="O25" s="240">
        <v>1</v>
      </c>
      <c r="P25" s="240" t="s">
        <v>25</v>
      </c>
      <c r="Q25" s="241">
        <v>11</v>
      </c>
      <c r="R25" s="242">
        <v>0.06</v>
      </c>
      <c r="S25" s="243">
        <v>40.47</v>
      </c>
      <c r="T25" s="243">
        <f t="shared" si="0"/>
        <v>40.53</v>
      </c>
      <c r="U25" s="244">
        <f t="shared" si="1"/>
        <v>1622.48</v>
      </c>
      <c r="V25" s="250">
        <v>1663.01</v>
      </c>
      <c r="W25" s="251">
        <v>122.67</v>
      </c>
      <c r="X25" s="247">
        <v>400</v>
      </c>
      <c r="Y25" s="247">
        <v>300</v>
      </c>
      <c r="Z25" s="247">
        <v>300</v>
      </c>
      <c r="AA25" s="240">
        <v>1</v>
      </c>
      <c r="AB25" s="240">
        <v>1</v>
      </c>
      <c r="AC25" s="241">
        <v>12</v>
      </c>
      <c r="AD25" s="248">
        <f t="shared" si="2"/>
        <v>0.72</v>
      </c>
      <c r="AE25" s="248">
        <f t="shared" si="3"/>
        <v>485.64</v>
      </c>
      <c r="AF25" s="248">
        <f t="shared" si="4"/>
        <v>486.36</v>
      </c>
      <c r="AG25" s="248">
        <f t="shared" si="5"/>
        <v>19469.760000000002</v>
      </c>
      <c r="AH25" s="248">
        <f t="shared" si="6"/>
        <v>1472.04</v>
      </c>
      <c r="AI25" s="248">
        <f t="shared" si="7"/>
        <v>1000</v>
      </c>
      <c r="AJ25" s="248">
        <f t="shared" si="8"/>
        <v>19956.12</v>
      </c>
      <c r="AK25" s="241">
        <v>11</v>
      </c>
      <c r="AL25" s="249" t="s">
        <v>42</v>
      </c>
    </row>
    <row r="26" spans="1:38" s="57" customFormat="1" ht="20.25" customHeight="1">
      <c r="A26" s="26">
        <v>12</v>
      </c>
      <c r="B26" s="141" t="s">
        <v>564</v>
      </c>
      <c r="C26" s="156" t="s">
        <v>552</v>
      </c>
      <c r="D26" s="141" t="s">
        <v>672</v>
      </c>
      <c r="E26" s="63" t="s">
        <v>25</v>
      </c>
      <c r="F26" s="141" t="s">
        <v>627</v>
      </c>
      <c r="G26" s="141" t="s">
        <v>45</v>
      </c>
      <c r="H26" s="63" t="s">
        <v>896</v>
      </c>
      <c r="I26" s="141" t="s">
        <v>950</v>
      </c>
      <c r="J26" s="142">
        <v>1663.01</v>
      </c>
      <c r="K26" s="143"/>
      <c r="L26" s="239" t="s">
        <v>931</v>
      </c>
      <c r="M26" s="240" t="s">
        <v>25</v>
      </c>
      <c r="N26" s="240">
        <v>1</v>
      </c>
      <c r="O26" s="240">
        <v>1</v>
      </c>
      <c r="P26" s="240" t="s">
        <v>25</v>
      </c>
      <c r="Q26" s="241">
        <v>12</v>
      </c>
      <c r="R26" s="242">
        <v>0.06</v>
      </c>
      <c r="S26" s="243">
        <v>40.47</v>
      </c>
      <c r="T26" s="243">
        <f t="shared" si="0"/>
        <v>40.53</v>
      </c>
      <c r="U26" s="244">
        <f t="shared" si="1"/>
        <v>1622.48</v>
      </c>
      <c r="V26" s="252">
        <v>1663.01</v>
      </c>
      <c r="W26" s="246">
        <v>122.67</v>
      </c>
      <c r="X26" s="247">
        <v>400</v>
      </c>
      <c r="Y26" s="247">
        <v>300</v>
      </c>
      <c r="Z26" s="247">
        <v>300</v>
      </c>
      <c r="AA26" s="240">
        <v>1</v>
      </c>
      <c r="AB26" s="240">
        <v>1</v>
      </c>
      <c r="AC26" s="241">
        <v>12</v>
      </c>
      <c r="AD26" s="248">
        <f t="shared" si="2"/>
        <v>0.72</v>
      </c>
      <c r="AE26" s="248">
        <f t="shared" si="3"/>
        <v>485.64</v>
      </c>
      <c r="AF26" s="248">
        <f t="shared" si="4"/>
        <v>486.36</v>
      </c>
      <c r="AG26" s="248">
        <f t="shared" si="5"/>
        <v>19469.760000000002</v>
      </c>
      <c r="AH26" s="248">
        <f t="shared" si="6"/>
        <v>1472.04</v>
      </c>
      <c r="AI26" s="248">
        <f t="shared" si="7"/>
        <v>1000</v>
      </c>
      <c r="AJ26" s="248">
        <f t="shared" si="8"/>
        <v>19956.12</v>
      </c>
      <c r="AK26" s="241">
        <v>12</v>
      </c>
      <c r="AL26" s="249" t="s">
        <v>46</v>
      </c>
    </row>
    <row r="27" spans="1:38" s="57" customFormat="1" ht="20.25" customHeight="1">
      <c r="A27" s="26">
        <v>13</v>
      </c>
      <c r="B27" s="144" t="s">
        <v>565</v>
      </c>
      <c r="C27" s="156" t="s">
        <v>553</v>
      </c>
      <c r="D27" s="144" t="s">
        <v>673</v>
      </c>
      <c r="E27" s="76" t="s">
        <v>25</v>
      </c>
      <c r="F27" s="144" t="s">
        <v>629</v>
      </c>
      <c r="G27" s="144" t="s">
        <v>47</v>
      </c>
      <c r="H27" s="76" t="s">
        <v>897</v>
      </c>
      <c r="I27" s="144" t="s">
        <v>950</v>
      </c>
      <c r="J27" s="145">
        <v>1665.09</v>
      </c>
      <c r="K27" s="145">
        <v>24.14</v>
      </c>
      <c r="L27" s="239" t="s">
        <v>931</v>
      </c>
      <c r="M27" s="240" t="s">
        <v>25</v>
      </c>
      <c r="N27" s="240">
        <v>1</v>
      </c>
      <c r="O27" s="240">
        <v>1</v>
      </c>
      <c r="P27" s="240" t="s">
        <v>25</v>
      </c>
      <c r="Q27" s="241">
        <v>13</v>
      </c>
      <c r="R27" s="242">
        <v>0.06</v>
      </c>
      <c r="S27" s="243">
        <v>40.47</v>
      </c>
      <c r="T27" s="243">
        <f t="shared" si="0"/>
        <v>40.53</v>
      </c>
      <c r="U27" s="244">
        <f t="shared" si="1"/>
        <v>1624.56</v>
      </c>
      <c r="V27" s="252">
        <v>1665.09</v>
      </c>
      <c r="W27" s="246">
        <v>118.36</v>
      </c>
      <c r="X27" s="247">
        <v>400</v>
      </c>
      <c r="Y27" s="247">
        <v>300</v>
      </c>
      <c r="Z27" s="247">
        <v>300</v>
      </c>
      <c r="AA27" s="240">
        <v>1</v>
      </c>
      <c r="AB27" s="240">
        <v>1</v>
      </c>
      <c r="AC27" s="241">
        <v>12</v>
      </c>
      <c r="AD27" s="248">
        <f t="shared" si="2"/>
        <v>0.72</v>
      </c>
      <c r="AE27" s="248">
        <f t="shared" si="3"/>
        <v>485.64</v>
      </c>
      <c r="AF27" s="248">
        <f t="shared" si="4"/>
        <v>486.36</v>
      </c>
      <c r="AG27" s="248">
        <f t="shared" si="5"/>
        <v>19494.72</v>
      </c>
      <c r="AH27" s="248">
        <f t="shared" si="6"/>
        <v>1420.32</v>
      </c>
      <c r="AI27" s="248">
        <f t="shared" si="7"/>
        <v>1000</v>
      </c>
      <c r="AJ27" s="248">
        <f t="shared" si="8"/>
        <v>19981.079999999998</v>
      </c>
      <c r="AK27" s="241">
        <v>13</v>
      </c>
      <c r="AL27" s="249" t="s">
        <v>48</v>
      </c>
    </row>
    <row r="28" spans="1:38" s="57" customFormat="1" ht="20.25" customHeight="1">
      <c r="A28" s="26">
        <v>14</v>
      </c>
      <c r="B28" s="144" t="s">
        <v>566</v>
      </c>
      <c r="C28" s="156" t="s">
        <v>554</v>
      </c>
      <c r="D28" s="144" t="s">
        <v>676</v>
      </c>
      <c r="E28" s="76" t="s">
        <v>25</v>
      </c>
      <c r="F28" s="144" t="s">
        <v>634</v>
      </c>
      <c r="G28" s="144" t="s">
        <v>50</v>
      </c>
      <c r="H28" s="76" t="s">
        <v>895</v>
      </c>
      <c r="I28" s="144" t="s">
        <v>950</v>
      </c>
      <c r="J28" s="145">
        <v>1665.09</v>
      </c>
      <c r="K28" s="145">
        <v>40.47</v>
      </c>
      <c r="L28" s="239" t="s">
        <v>931</v>
      </c>
      <c r="M28" s="240" t="s">
        <v>25</v>
      </c>
      <c r="N28" s="240">
        <v>1</v>
      </c>
      <c r="O28" s="240">
        <v>1</v>
      </c>
      <c r="P28" s="240" t="s">
        <v>25</v>
      </c>
      <c r="Q28" s="241">
        <v>14</v>
      </c>
      <c r="R28" s="242">
        <v>0.06</v>
      </c>
      <c r="S28" s="243">
        <v>40.47</v>
      </c>
      <c r="T28" s="243">
        <f t="shared" si="0"/>
        <v>40.53</v>
      </c>
      <c r="U28" s="244">
        <f t="shared" si="1"/>
        <v>1624.56</v>
      </c>
      <c r="V28" s="252">
        <v>1665.09</v>
      </c>
      <c r="W28" s="246">
        <v>122.86</v>
      </c>
      <c r="X28" s="247">
        <v>400</v>
      </c>
      <c r="Y28" s="247">
        <v>300</v>
      </c>
      <c r="Z28" s="247">
        <v>300</v>
      </c>
      <c r="AA28" s="240">
        <v>1</v>
      </c>
      <c r="AB28" s="240">
        <v>1</v>
      </c>
      <c r="AC28" s="241">
        <v>12</v>
      </c>
      <c r="AD28" s="248">
        <f t="shared" si="2"/>
        <v>0.72</v>
      </c>
      <c r="AE28" s="248">
        <f t="shared" si="3"/>
        <v>485.64</v>
      </c>
      <c r="AF28" s="248">
        <f t="shared" si="4"/>
        <v>486.36</v>
      </c>
      <c r="AG28" s="248">
        <f t="shared" si="5"/>
        <v>19494.72</v>
      </c>
      <c r="AH28" s="248">
        <f t="shared" si="6"/>
        <v>1474.32</v>
      </c>
      <c r="AI28" s="248">
        <f t="shared" si="7"/>
        <v>1000</v>
      </c>
      <c r="AJ28" s="248">
        <f t="shared" si="8"/>
        <v>19981.079999999998</v>
      </c>
      <c r="AK28" s="241">
        <v>14</v>
      </c>
      <c r="AL28" s="249" t="s">
        <v>51</v>
      </c>
    </row>
    <row r="29" spans="1:38" s="57" customFormat="1" ht="20.25" customHeight="1">
      <c r="A29" s="26">
        <v>15</v>
      </c>
      <c r="B29" s="141" t="s">
        <v>610</v>
      </c>
      <c r="C29" s="156" t="s">
        <v>611</v>
      </c>
      <c r="D29" s="141" t="s">
        <v>670</v>
      </c>
      <c r="E29" s="63" t="s">
        <v>25</v>
      </c>
      <c r="F29" s="141" t="s">
        <v>627</v>
      </c>
      <c r="G29" s="141" t="s">
        <v>52</v>
      </c>
      <c r="H29" s="63" t="s">
        <v>898</v>
      </c>
      <c r="I29" s="141" t="s">
        <v>950</v>
      </c>
      <c r="J29" s="142">
        <v>1663.01</v>
      </c>
      <c r="K29" s="143"/>
      <c r="L29" s="239" t="s">
        <v>931</v>
      </c>
      <c r="M29" s="240" t="s">
        <v>25</v>
      </c>
      <c r="N29" s="240">
        <v>1</v>
      </c>
      <c r="O29" s="240">
        <v>1</v>
      </c>
      <c r="P29" s="240" t="s">
        <v>25</v>
      </c>
      <c r="Q29" s="241">
        <v>15</v>
      </c>
      <c r="R29" s="242">
        <v>0.06</v>
      </c>
      <c r="S29" s="243">
        <v>40.47</v>
      </c>
      <c r="T29" s="243">
        <f t="shared" si="0"/>
        <v>40.53</v>
      </c>
      <c r="U29" s="244">
        <f t="shared" si="1"/>
        <v>1622.48</v>
      </c>
      <c r="V29" s="250">
        <v>1663.01</v>
      </c>
      <c r="W29" s="246">
        <v>122.67</v>
      </c>
      <c r="X29" s="247">
        <v>400</v>
      </c>
      <c r="Y29" s="247">
        <v>300</v>
      </c>
      <c r="Z29" s="247">
        <v>300</v>
      </c>
      <c r="AA29" s="240">
        <v>1</v>
      </c>
      <c r="AB29" s="240">
        <v>1</v>
      </c>
      <c r="AC29" s="241">
        <v>12</v>
      </c>
      <c r="AD29" s="248">
        <f t="shared" si="2"/>
        <v>0.72</v>
      </c>
      <c r="AE29" s="248">
        <f t="shared" si="3"/>
        <v>485.64</v>
      </c>
      <c r="AF29" s="248">
        <f t="shared" si="4"/>
        <v>486.36</v>
      </c>
      <c r="AG29" s="248">
        <f t="shared" si="5"/>
        <v>19469.760000000002</v>
      </c>
      <c r="AH29" s="248">
        <f t="shared" si="6"/>
        <v>1472.04</v>
      </c>
      <c r="AI29" s="248">
        <f t="shared" si="7"/>
        <v>1000</v>
      </c>
      <c r="AJ29" s="248">
        <f t="shared" si="8"/>
        <v>19956.12</v>
      </c>
      <c r="AK29" s="241">
        <v>15</v>
      </c>
      <c r="AL29" s="249" t="s">
        <v>53</v>
      </c>
    </row>
    <row r="30" spans="1:38" s="57" customFormat="1" ht="20.25" customHeight="1">
      <c r="A30" s="26">
        <v>16</v>
      </c>
      <c r="B30" s="141" t="s">
        <v>569</v>
      </c>
      <c r="C30" s="156" t="s">
        <v>557</v>
      </c>
      <c r="D30" s="141" t="s">
        <v>678</v>
      </c>
      <c r="E30" s="63" t="s">
        <v>25</v>
      </c>
      <c r="F30" s="141" t="s">
        <v>627</v>
      </c>
      <c r="G30" s="141" t="s">
        <v>54</v>
      </c>
      <c r="H30" s="63" t="s">
        <v>897</v>
      </c>
      <c r="I30" s="141" t="s">
        <v>202</v>
      </c>
      <c r="J30" s="142">
        <v>1663.01</v>
      </c>
      <c r="K30" s="143"/>
      <c r="L30" s="239" t="s">
        <v>202</v>
      </c>
      <c r="M30" s="240" t="s">
        <v>25</v>
      </c>
      <c r="N30" s="240">
        <v>1</v>
      </c>
      <c r="O30" s="240">
        <v>1</v>
      </c>
      <c r="P30" s="240" t="s">
        <v>25</v>
      </c>
      <c r="Q30" s="241">
        <v>16</v>
      </c>
      <c r="R30" s="242">
        <v>0.06</v>
      </c>
      <c r="S30" s="243">
        <v>40.47</v>
      </c>
      <c r="T30" s="243">
        <f t="shared" si="0"/>
        <v>40.53</v>
      </c>
      <c r="U30" s="244">
        <f t="shared" si="1"/>
        <v>1622.48</v>
      </c>
      <c r="V30" s="252">
        <v>1663.01</v>
      </c>
      <c r="W30" s="246">
        <v>122.67</v>
      </c>
      <c r="X30" s="247">
        <v>400</v>
      </c>
      <c r="Y30" s="247">
        <v>300</v>
      </c>
      <c r="Z30" s="247">
        <v>300</v>
      </c>
      <c r="AA30" s="240">
        <v>1</v>
      </c>
      <c r="AB30" s="240">
        <v>1</v>
      </c>
      <c r="AC30" s="241">
        <v>12</v>
      </c>
      <c r="AD30" s="248">
        <f t="shared" si="2"/>
        <v>0.72</v>
      </c>
      <c r="AE30" s="248">
        <f t="shared" si="3"/>
        <v>485.64</v>
      </c>
      <c r="AF30" s="248">
        <f t="shared" si="4"/>
        <v>486.36</v>
      </c>
      <c r="AG30" s="248">
        <f t="shared" si="5"/>
        <v>19469.760000000002</v>
      </c>
      <c r="AH30" s="248">
        <f t="shared" si="6"/>
        <v>1472.04</v>
      </c>
      <c r="AI30" s="248">
        <f t="shared" si="7"/>
        <v>1000</v>
      </c>
      <c r="AJ30" s="248">
        <f t="shared" si="8"/>
        <v>19956.12</v>
      </c>
      <c r="AK30" s="241">
        <v>16</v>
      </c>
      <c r="AL30" s="249" t="s">
        <v>55</v>
      </c>
    </row>
    <row r="31" spans="1:38" s="57" customFormat="1" ht="20.25" customHeight="1">
      <c r="A31" s="26">
        <v>17</v>
      </c>
      <c r="B31" s="144" t="s">
        <v>287</v>
      </c>
      <c r="C31" s="157" t="s">
        <v>288</v>
      </c>
      <c r="D31" s="144" t="s">
        <v>668</v>
      </c>
      <c r="E31" s="76" t="s">
        <v>25</v>
      </c>
      <c r="F31" s="144" t="s">
        <v>629</v>
      </c>
      <c r="G31" s="144" t="s">
        <v>669</v>
      </c>
      <c r="H31" s="39"/>
      <c r="I31" s="144" t="s">
        <v>191</v>
      </c>
      <c r="J31" s="145">
        <v>1665.11</v>
      </c>
      <c r="K31" s="145">
        <v>40.47</v>
      </c>
      <c r="L31" s="240" t="s">
        <v>191</v>
      </c>
      <c r="M31" s="240" t="s">
        <v>25</v>
      </c>
      <c r="N31" s="240">
        <v>1</v>
      </c>
      <c r="O31" s="240">
        <v>1</v>
      </c>
      <c r="P31" s="240" t="s">
        <v>25</v>
      </c>
      <c r="Q31" s="241">
        <v>17</v>
      </c>
      <c r="R31" s="242">
        <v>0.06</v>
      </c>
      <c r="S31" s="243">
        <v>40.47</v>
      </c>
      <c r="T31" s="243">
        <f t="shared" si="0"/>
        <v>40.53</v>
      </c>
      <c r="U31" s="244">
        <f t="shared" si="1"/>
        <v>1624.58</v>
      </c>
      <c r="V31" s="252">
        <v>1665.11</v>
      </c>
      <c r="W31" s="246">
        <v>122.86</v>
      </c>
      <c r="X31" s="247">
        <v>400</v>
      </c>
      <c r="Y31" s="247">
        <v>300</v>
      </c>
      <c r="Z31" s="247">
        <v>300</v>
      </c>
      <c r="AA31" s="240">
        <v>1</v>
      </c>
      <c r="AB31" s="240">
        <v>1</v>
      </c>
      <c r="AC31" s="241">
        <v>12</v>
      </c>
      <c r="AD31" s="248">
        <f t="shared" si="2"/>
        <v>0.72</v>
      </c>
      <c r="AE31" s="248">
        <f t="shared" si="3"/>
        <v>485.64</v>
      </c>
      <c r="AF31" s="248">
        <f t="shared" si="4"/>
        <v>486.36</v>
      </c>
      <c r="AG31" s="248">
        <f t="shared" si="5"/>
        <v>19494.96</v>
      </c>
      <c r="AH31" s="248">
        <f t="shared" si="6"/>
        <v>1474.32</v>
      </c>
      <c r="AI31" s="248">
        <f t="shared" si="7"/>
        <v>1000</v>
      </c>
      <c r="AJ31" s="248">
        <f t="shared" si="8"/>
        <v>19981.32</v>
      </c>
      <c r="AK31" s="241">
        <v>17</v>
      </c>
      <c r="AL31" s="249" t="s">
        <v>622</v>
      </c>
    </row>
    <row r="32" spans="1:38" s="57" customFormat="1" ht="20.25" customHeight="1">
      <c r="A32" s="26">
        <v>18</v>
      </c>
      <c r="B32" s="146" t="s">
        <v>297</v>
      </c>
      <c r="C32" s="157" t="s">
        <v>298</v>
      </c>
      <c r="D32" s="146" t="s">
        <v>679</v>
      </c>
      <c r="E32" s="76" t="s">
        <v>25</v>
      </c>
      <c r="F32" s="146" t="s">
        <v>629</v>
      </c>
      <c r="G32" s="146" t="s">
        <v>616</v>
      </c>
      <c r="H32" s="39"/>
      <c r="I32" s="146" t="s">
        <v>191</v>
      </c>
      <c r="J32" s="147">
        <v>1665.11</v>
      </c>
      <c r="K32" s="147">
        <v>40.47</v>
      </c>
      <c r="L32" s="240" t="s">
        <v>191</v>
      </c>
      <c r="M32" s="240" t="s">
        <v>25</v>
      </c>
      <c r="N32" s="240">
        <v>1</v>
      </c>
      <c r="O32" s="240">
        <v>1</v>
      </c>
      <c r="P32" s="240" t="s">
        <v>25</v>
      </c>
      <c r="Q32" s="241">
        <v>18</v>
      </c>
      <c r="R32" s="242">
        <v>0.06</v>
      </c>
      <c r="S32" s="243">
        <v>40.47</v>
      </c>
      <c r="T32" s="243">
        <f t="shared" si="0"/>
        <v>40.53</v>
      </c>
      <c r="U32" s="244">
        <f t="shared" si="1"/>
        <v>1624.58</v>
      </c>
      <c r="V32" s="250">
        <v>1665.11</v>
      </c>
      <c r="W32" s="246">
        <v>122.86</v>
      </c>
      <c r="X32" s="247">
        <v>400</v>
      </c>
      <c r="Y32" s="247">
        <v>300</v>
      </c>
      <c r="Z32" s="247">
        <v>300</v>
      </c>
      <c r="AA32" s="240">
        <v>1</v>
      </c>
      <c r="AB32" s="240">
        <v>1</v>
      </c>
      <c r="AC32" s="241">
        <v>12</v>
      </c>
      <c r="AD32" s="248">
        <f t="shared" si="2"/>
        <v>0.72</v>
      </c>
      <c r="AE32" s="248">
        <f t="shared" si="3"/>
        <v>485.64</v>
      </c>
      <c r="AF32" s="248">
        <f t="shared" si="4"/>
        <v>486.36</v>
      </c>
      <c r="AG32" s="248">
        <f t="shared" si="5"/>
        <v>19494.96</v>
      </c>
      <c r="AH32" s="248">
        <f t="shared" si="6"/>
        <v>1474.32</v>
      </c>
      <c r="AI32" s="248">
        <f t="shared" si="7"/>
        <v>1000</v>
      </c>
      <c r="AJ32" s="248">
        <f t="shared" si="8"/>
        <v>19981.32</v>
      </c>
      <c r="AK32" s="241">
        <v>18</v>
      </c>
      <c r="AL32" s="249" t="s">
        <v>187</v>
      </c>
    </row>
    <row r="33" spans="1:38" s="57" customFormat="1" ht="20.25" customHeight="1">
      <c r="A33" s="26">
        <v>19</v>
      </c>
      <c r="B33" s="141" t="s">
        <v>660</v>
      </c>
      <c r="C33" s="156" t="s">
        <v>661</v>
      </c>
      <c r="D33" s="141" t="s">
        <v>662</v>
      </c>
      <c r="E33" s="63" t="s">
        <v>25</v>
      </c>
      <c r="F33" s="141" t="s">
        <v>629</v>
      </c>
      <c r="G33" s="141" t="s">
        <v>663</v>
      </c>
      <c r="H33" s="64"/>
      <c r="I33" s="141" t="s">
        <v>946</v>
      </c>
      <c r="J33" s="142">
        <v>1663.02</v>
      </c>
      <c r="K33" s="143"/>
      <c r="L33" s="239" t="s">
        <v>933</v>
      </c>
      <c r="M33" s="240" t="s">
        <v>25</v>
      </c>
      <c r="N33" s="240">
        <v>1</v>
      </c>
      <c r="O33" s="240">
        <v>1</v>
      </c>
      <c r="P33" s="240" t="s">
        <v>25</v>
      </c>
      <c r="Q33" s="241">
        <v>19</v>
      </c>
      <c r="R33" s="242">
        <v>0.06</v>
      </c>
      <c r="S33" s="243">
        <v>40.47</v>
      </c>
      <c r="T33" s="243">
        <f t="shared" si="0"/>
        <v>40.53</v>
      </c>
      <c r="U33" s="244">
        <f t="shared" si="1"/>
        <v>1622.49</v>
      </c>
      <c r="V33" s="252">
        <v>1663.02</v>
      </c>
      <c r="W33" s="246">
        <v>122.67</v>
      </c>
      <c r="X33" s="247">
        <v>400</v>
      </c>
      <c r="Y33" s="247">
        <v>300</v>
      </c>
      <c r="Z33" s="247">
        <v>300</v>
      </c>
      <c r="AA33" s="240">
        <v>1</v>
      </c>
      <c r="AB33" s="240">
        <v>1</v>
      </c>
      <c r="AC33" s="241">
        <v>12</v>
      </c>
      <c r="AD33" s="248">
        <f t="shared" si="2"/>
        <v>0.72</v>
      </c>
      <c r="AE33" s="248">
        <f t="shared" si="3"/>
        <v>485.64</v>
      </c>
      <c r="AF33" s="248">
        <f t="shared" si="4"/>
        <v>486.36</v>
      </c>
      <c r="AG33" s="248">
        <f t="shared" si="5"/>
        <v>19469.88</v>
      </c>
      <c r="AH33" s="248">
        <f t="shared" si="6"/>
        <v>1472.04</v>
      </c>
      <c r="AI33" s="248">
        <f t="shared" si="7"/>
        <v>1000</v>
      </c>
      <c r="AJ33" s="248">
        <f t="shared" si="8"/>
        <v>19956.239999999998</v>
      </c>
      <c r="AK33" s="241">
        <v>19</v>
      </c>
      <c r="AL33" s="253" t="s">
        <v>49</v>
      </c>
    </row>
    <row r="34" spans="1:38" s="57" customFormat="1" ht="20.25" customHeight="1">
      <c r="A34" s="26">
        <v>20</v>
      </c>
      <c r="B34" s="144" t="s">
        <v>522</v>
      </c>
      <c r="C34" s="156" t="s">
        <v>523</v>
      </c>
      <c r="D34" s="144" t="s">
        <v>654</v>
      </c>
      <c r="E34" s="76" t="s">
        <v>25</v>
      </c>
      <c r="F34" s="144" t="s">
        <v>629</v>
      </c>
      <c r="G34" s="144" t="s">
        <v>558</v>
      </c>
      <c r="H34" s="39"/>
      <c r="I34" s="144" t="s">
        <v>194</v>
      </c>
      <c r="J34" s="145">
        <v>1665.11</v>
      </c>
      <c r="K34" s="145">
        <v>40.47</v>
      </c>
      <c r="L34" s="240" t="s">
        <v>194</v>
      </c>
      <c r="M34" s="240" t="s">
        <v>25</v>
      </c>
      <c r="N34" s="240">
        <v>1</v>
      </c>
      <c r="O34" s="240">
        <v>1</v>
      </c>
      <c r="P34" s="240" t="s">
        <v>25</v>
      </c>
      <c r="Q34" s="241">
        <v>20</v>
      </c>
      <c r="R34" s="242">
        <v>0.06</v>
      </c>
      <c r="S34" s="243">
        <v>40.47</v>
      </c>
      <c r="T34" s="243">
        <f t="shared" si="0"/>
        <v>40.53</v>
      </c>
      <c r="U34" s="244">
        <f t="shared" si="1"/>
        <v>1624.58</v>
      </c>
      <c r="V34" s="250">
        <v>1665.11</v>
      </c>
      <c r="W34" s="251">
        <v>122.86</v>
      </c>
      <c r="X34" s="247">
        <v>400</v>
      </c>
      <c r="Y34" s="247">
        <v>300</v>
      </c>
      <c r="Z34" s="247">
        <v>300</v>
      </c>
      <c r="AA34" s="240">
        <v>1</v>
      </c>
      <c r="AB34" s="240">
        <v>1</v>
      </c>
      <c r="AC34" s="241">
        <v>12</v>
      </c>
      <c r="AD34" s="248">
        <f t="shared" si="2"/>
        <v>0.72</v>
      </c>
      <c r="AE34" s="248">
        <f t="shared" si="3"/>
        <v>485.64</v>
      </c>
      <c r="AF34" s="248">
        <f t="shared" si="4"/>
        <v>486.36</v>
      </c>
      <c r="AG34" s="248">
        <f t="shared" si="5"/>
        <v>19494.96</v>
      </c>
      <c r="AH34" s="248">
        <f t="shared" si="6"/>
        <v>1474.32</v>
      </c>
      <c r="AI34" s="248">
        <f t="shared" si="7"/>
        <v>1000</v>
      </c>
      <c r="AJ34" s="248">
        <f t="shared" si="8"/>
        <v>19981.32</v>
      </c>
      <c r="AK34" s="241">
        <v>20</v>
      </c>
      <c r="AL34" s="249" t="s">
        <v>185</v>
      </c>
    </row>
    <row r="35" spans="1:38" s="57" customFormat="1" ht="20.25" customHeight="1">
      <c r="A35" s="26">
        <v>21</v>
      </c>
      <c r="B35" s="144" t="s">
        <v>291</v>
      </c>
      <c r="C35" s="157" t="s">
        <v>292</v>
      </c>
      <c r="D35" s="144" t="s">
        <v>674</v>
      </c>
      <c r="E35" s="76" t="s">
        <v>25</v>
      </c>
      <c r="F35" s="144" t="s">
        <v>629</v>
      </c>
      <c r="G35" s="144" t="s">
        <v>675</v>
      </c>
      <c r="H35" s="39"/>
      <c r="I35" s="144" t="s">
        <v>208</v>
      </c>
      <c r="J35" s="145">
        <v>1665.11</v>
      </c>
      <c r="K35" s="145">
        <v>40.47</v>
      </c>
      <c r="L35" s="240" t="s">
        <v>208</v>
      </c>
      <c r="M35" s="240" t="s">
        <v>25</v>
      </c>
      <c r="N35" s="240">
        <v>1</v>
      </c>
      <c r="O35" s="240">
        <v>1</v>
      </c>
      <c r="P35" s="240" t="s">
        <v>25</v>
      </c>
      <c r="Q35" s="241">
        <v>21</v>
      </c>
      <c r="R35" s="242">
        <v>0.06</v>
      </c>
      <c r="S35" s="243">
        <v>40.47</v>
      </c>
      <c r="T35" s="243">
        <f t="shared" si="0"/>
        <v>40.53</v>
      </c>
      <c r="U35" s="244">
        <f t="shared" si="1"/>
        <v>1624.58</v>
      </c>
      <c r="V35" s="252">
        <v>1665.11</v>
      </c>
      <c r="W35" s="246">
        <v>122.86</v>
      </c>
      <c r="X35" s="247">
        <v>400</v>
      </c>
      <c r="Y35" s="247">
        <v>300</v>
      </c>
      <c r="Z35" s="247">
        <v>300</v>
      </c>
      <c r="AA35" s="240">
        <v>1</v>
      </c>
      <c r="AB35" s="240">
        <v>1</v>
      </c>
      <c r="AC35" s="241">
        <v>12</v>
      </c>
      <c r="AD35" s="248">
        <f t="shared" si="2"/>
        <v>0.72</v>
      </c>
      <c r="AE35" s="248">
        <f t="shared" si="3"/>
        <v>485.64</v>
      </c>
      <c r="AF35" s="248">
        <f t="shared" si="4"/>
        <v>486.36</v>
      </c>
      <c r="AG35" s="248">
        <f t="shared" si="5"/>
        <v>19494.96</v>
      </c>
      <c r="AH35" s="248">
        <f t="shared" si="6"/>
        <v>1474.32</v>
      </c>
      <c r="AI35" s="248">
        <f t="shared" si="7"/>
        <v>1000</v>
      </c>
      <c r="AJ35" s="248">
        <f t="shared" si="8"/>
        <v>19981.32</v>
      </c>
      <c r="AK35" s="241">
        <v>21</v>
      </c>
      <c r="AL35" s="253" t="s">
        <v>884</v>
      </c>
    </row>
    <row r="36" spans="1:38" s="57" customFormat="1" ht="20.25" customHeight="1">
      <c r="A36" s="26">
        <v>22</v>
      </c>
      <c r="B36" s="139" t="s">
        <v>953</v>
      </c>
      <c r="C36" s="38" t="s">
        <v>954</v>
      </c>
      <c r="D36" s="139" t="s">
        <v>952</v>
      </c>
      <c r="E36" s="139" t="s">
        <v>25</v>
      </c>
      <c r="F36" s="139" t="s">
        <v>627</v>
      </c>
      <c r="G36" s="139"/>
      <c r="H36" s="59"/>
      <c r="I36" s="139"/>
      <c r="J36" s="140">
        <v>1761.21</v>
      </c>
      <c r="K36" s="140">
        <v>40.47</v>
      </c>
      <c r="L36" s="240" t="s">
        <v>547</v>
      </c>
      <c r="M36" s="240" t="s">
        <v>25</v>
      </c>
      <c r="N36" s="240">
        <v>1</v>
      </c>
      <c r="O36" s="240">
        <v>1</v>
      </c>
      <c r="P36" s="240" t="s">
        <v>25</v>
      </c>
      <c r="Q36" s="241">
        <v>22</v>
      </c>
      <c r="R36" s="242">
        <v>0.06</v>
      </c>
      <c r="S36" s="243">
        <v>40.47</v>
      </c>
      <c r="T36" s="243">
        <f t="shared" si="0"/>
        <v>40.53</v>
      </c>
      <c r="U36" s="244">
        <f t="shared" si="1"/>
        <v>1720.68</v>
      </c>
      <c r="V36" s="250">
        <v>1761.21</v>
      </c>
      <c r="W36" s="247">
        <v>129.95</v>
      </c>
      <c r="X36" s="247">
        <v>400</v>
      </c>
      <c r="Y36" s="247">
        <v>300</v>
      </c>
      <c r="Z36" s="247">
        <v>300</v>
      </c>
      <c r="AA36" s="240">
        <v>1</v>
      </c>
      <c r="AB36" s="240">
        <v>1</v>
      </c>
      <c r="AC36" s="241">
        <v>12</v>
      </c>
      <c r="AD36" s="248">
        <f t="shared" si="2"/>
        <v>0.72</v>
      </c>
      <c r="AE36" s="248">
        <f t="shared" si="3"/>
        <v>485.64</v>
      </c>
      <c r="AF36" s="248">
        <f t="shared" si="4"/>
        <v>486.36</v>
      </c>
      <c r="AG36" s="248">
        <f t="shared" si="5"/>
        <v>20648.16</v>
      </c>
      <c r="AH36" s="248">
        <f t="shared" si="6"/>
        <v>1559.3999999999999</v>
      </c>
      <c r="AI36" s="248">
        <f t="shared" si="7"/>
        <v>1000</v>
      </c>
      <c r="AJ36" s="248">
        <f t="shared" si="8"/>
        <v>21134.52</v>
      </c>
      <c r="AK36" s="241">
        <v>22</v>
      </c>
      <c r="AL36" s="254" t="s">
        <v>955</v>
      </c>
    </row>
    <row r="37" spans="1:38" s="70" customFormat="1" ht="18.75" customHeight="1">
      <c r="A37" s="69"/>
      <c r="B37" s="125"/>
      <c r="C37" s="125"/>
      <c r="D37" s="125"/>
      <c r="E37" s="125"/>
      <c r="F37" s="125"/>
      <c r="G37" s="125"/>
      <c r="H37" s="125"/>
      <c r="I37" s="125"/>
      <c r="J37" s="126">
        <f>SUM(J15:J36)</f>
        <v>36710.579999999994</v>
      </c>
      <c r="K37" s="125"/>
      <c r="L37" s="255"/>
      <c r="M37" s="256" t="s">
        <v>25</v>
      </c>
      <c r="N37" s="256">
        <f>SUM(N15:N36)</f>
        <v>22</v>
      </c>
      <c r="O37" s="256">
        <f>SUM(O15:O36)</f>
        <v>22</v>
      </c>
      <c r="P37" s="256" t="s">
        <v>25</v>
      </c>
      <c r="Q37" s="257"/>
      <c r="R37" s="258">
        <f>SUM(R15:R36)</f>
        <v>1.3200000000000007</v>
      </c>
      <c r="S37" s="259">
        <f aca="true" t="shared" si="9" ref="S37:Z37">SUM(S15:S36)</f>
        <v>890.3400000000004</v>
      </c>
      <c r="T37" s="260">
        <f t="shared" si="9"/>
        <v>891.6599999999996</v>
      </c>
      <c r="U37" s="258">
        <f t="shared" si="9"/>
        <v>35818.920000000006</v>
      </c>
      <c r="V37" s="258">
        <f t="shared" si="9"/>
        <v>36710.579999999994</v>
      </c>
      <c r="W37" s="258">
        <f t="shared" si="9"/>
        <v>2703.8900000000003</v>
      </c>
      <c r="X37" s="258">
        <f t="shared" si="9"/>
        <v>8800</v>
      </c>
      <c r="Y37" s="258">
        <f t="shared" si="9"/>
        <v>6600</v>
      </c>
      <c r="Z37" s="258">
        <f t="shared" si="9"/>
        <v>6600</v>
      </c>
      <c r="AA37" s="256">
        <f>SUM(AA15:AA36)</f>
        <v>22</v>
      </c>
      <c r="AB37" s="256">
        <f>SUM(AB15:AB36)</f>
        <v>22</v>
      </c>
      <c r="AC37" s="256">
        <v>12</v>
      </c>
      <c r="AD37" s="258">
        <f aca="true" t="shared" si="10" ref="AD37:AJ37">SUM(AD15:AD36)</f>
        <v>15.840000000000005</v>
      </c>
      <c r="AE37" s="258">
        <f t="shared" si="10"/>
        <v>10684.079999999998</v>
      </c>
      <c r="AF37" s="258">
        <f t="shared" si="10"/>
        <v>10699.920000000002</v>
      </c>
      <c r="AG37" s="258">
        <f t="shared" si="10"/>
        <v>429827.0400000001</v>
      </c>
      <c r="AH37" s="258">
        <f t="shared" si="10"/>
        <v>32446.68</v>
      </c>
      <c r="AI37" s="258">
        <f t="shared" si="10"/>
        <v>22000</v>
      </c>
      <c r="AJ37" s="258">
        <f t="shared" si="10"/>
        <v>440526.96</v>
      </c>
      <c r="AK37" s="261">
        <v>22</v>
      </c>
      <c r="AL37" s="262"/>
    </row>
    <row r="38" spans="1:38" s="57" customFormat="1" ht="20.25" customHeight="1">
      <c r="A38" s="26">
        <v>23</v>
      </c>
      <c r="B38" s="63" t="s">
        <v>608</v>
      </c>
      <c r="C38" s="38" t="s">
        <v>609</v>
      </c>
      <c r="D38" s="63" t="s">
        <v>642</v>
      </c>
      <c r="E38" s="63" t="s">
        <v>56</v>
      </c>
      <c r="F38" s="63" t="s">
        <v>627</v>
      </c>
      <c r="G38" s="121" t="s">
        <v>58</v>
      </c>
      <c r="H38" s="63" t="s">
        <v>898</v>
      </c>
      <c r="I38" s="63" t="s">
        <v>349</v>
      </c>
      <c r="J38" s="65">
        <v>1653.24</v>
      </c>
      <c r="K38" s="64"/>
      <c r="L38" s="239" t="s">
        <v>349</v>
      </c>
      <c r="M38" s="240" t="s">
        <v>56</v>
      </c>
      <c r="N38" s="240">
        <v>1</v>
      </c>
      <c r="O38" s="240">
        <v>1</v>
      </c>
      <c r="P38" s="240" t="s">
        <v>56</v>
      </c>
      <c r="Q38" s="241">
        <v>23</v>
      </c>
      <c r="R38" s="242">
        <v>0.06</v>
      </c>
      <c r="S38" s="243">
        <v>40.47</v>
      </c>
      <c r="T38" s="243">
        <f aca="true" t="shared" si="11" ref="T38:T51">SUM(R38:S38)</f>
        <v>40.53</v>
      </c>
      <c r="U38" s="244">
        <f aca="true" t="shared" si="12" ref="U38:U51">(V38-T38)</f>
        <v>1612.71</v>
      </c>
      <c r="V38" s="245">
        <v>1653.24</v>
      </c>
      <c r="W38" s="263">
        <v>121.79</v>
      </c>
      <c r="X38" s="247">
        <v>400</v>
      </c>
      <c r="Y38" s="247">
        <v>300</v>
      </c>
      <c r="Z38" s="247">
        <v>300</v>
      </c>
      <c r="AA38" s="240">
        <v>1</v>
      </c>
      <c r="AB38" s="240">
        <v>1</v>
      </c>
      <c r="AC38" s="241">
        <v>12</v>
      </c>
      <c r="AD38" s="248">
        <f aca="true" t="shared" si="13" ref="AD38:AD51">(R38*AC38)</f>
        <v>0.72</v>
      </c>
      <c r="AE38" s="248">
        <f aca="true" t="shared" si="14" ref="AE38:AE51">(S38*AC38)</f>
        <v>485.64</v>
      </c>
      <c r="AF38" s="248">
        <f aca="true" t="shared" si="15" ref="AF38:AF51">(T38*AC38)</f>
        <v>486.36</v>
      </c>
      <c r="AG38" s="248">
        <f aca="true" t="shared" si="16" ref="AG38:AG51">(U38*AC38)</f>
        <v>19352.52</v>
      </c>
      <c r="AH38" s="248">
        <f aca="true" t="shared" si="17" ref="AH38:AH51">(W38*AC38)</f>
        <v>1461.48</v>
      </c>
      <c r="AI38" s="248">
        <f aca="true" t="shared" si="18" ref="AI38:AI51">+X38+Y38+Z38</f>
        <v>1000</v>
      </c>
      <c r="AJ38" s="248">
        <f aca="true" t="shared" si="19" ref="AJ38:AJ51">(V38*AC38)</f>
        <v>19838.88</v>
      </c>
      <c r="AK38" s="241">
        <v>1</v>
      </c>
      <c r="AL38" s="249" t="s">
        <v>621</v>
      </c>
    </row>
    <row r="39" spans="1:38" s="57" customFormat="1" ht="20.25" customHeight="1">
      <c r="A39" s="26">
        <v>24</v>
      </c>
      <c r="B39" s="76" t="s">
        <v>533</v>
      </c>
      <c r="C39" s="76" t="s">
        <v>534</v>
      </c>
      <c r="D39" s="76" t="s">
        <v>643</v>
      </c>
      <c r="E39" s="76" t="s">
        <v>56</v>
      </c>
      <c r="F39" s="76" t="s">
        <v>629</v>
      </c>
      <c r="G39" s="120" t="s">
        <v>535</v>
      </c>
      <c r="H39" s="76" t="s">
        <v>895</v>
      </c>
      <c r="I39" s="76" t="s">
        <v>932</v>
      </c>
      <c r="J39" s="77">
        <v>1653.24</v>
      </c>
      <c r="K39" s="77">
        <v>38.51</v>
      </c>
      <c r="L39" s="240" t="s">
        <v>932</v>
      </c>
      <c r="M39" s="240" t="s">
        <v>56</v>
      </c>
      <c r="N39" s="240">
        <v>1</v>
      </c>
      <c r="O39" s="240">
        <v>1</v>
      </c>
      <c r="P39" s="240" t="s">
        <v>56</v>
      </c>
      <c r="Q39" s="241">
        <v>24</v>
      </c>
      <c r="R39" s="242">
        <v>0.06</v>
      </c>
      <c r="S39" s="243">
        <v>40.47</v>
      </c>
      <c r="T39" s="243">
        <f t="shared" si="11"/>
        <v>40.53</v>
      </c>
      <c r="U39" s="244">
        <f t="shared" si="12"/>
        <v>1612.71</v>
      </c>
      <c r="V39" s="245">
        <v>1653.24</v>
      </c>
      <c r="W39" s="263">
        <v>121.79</v>
      </c>
      <c r="X39" s="247">
        <v>400</v>
      </c>
      <c r="Y39" s="247">
        <v>300</v>
      </c>
      <c r="Z39" s="247">
        <v>300</v>
      </c>
      <c r="AA39" s="240">
        <v>1</v>
      </c>
      <c r="AB39" s="240">
        <v>1</v>
      </c>
      <c r="AC39" s="241">
        <v>12</v>
      </c>
      <c r="AD39" s="248">
        <f t="shared" si="13"/>
        <v>0.72</v>
      </c>
      <c r="AE39" s="248">
        <f t="shared" si="14"/>
        <v>485.64</v>
      </c>
      <c r="AF39" s="248">
        <f t="shared" si="15"/>
        <v>486.36</v>
      </c>
      <c r="AG39" s="248">
        <f t="shared" si="16"/>
        <v>19352.52</v>
      </c>
      <c r="AH39" s="248">
        <f t="shared" si="17"/>
        <v>1461.48</v>
      </c>
      <c r="AI39" s="248">
        <f t="shared" si="18"/>
        <v>1000</v>
      </c>
      <c r="AJ39" s="248">
        <f t="shared" si="19"/>
        <v>19838.88</v>
      </c>
      <c r="AK39" s="241">
        <v>2</v>
      </c>
      <c r="AL39" s="249" t="s">
        <v>57</v>
      </c>
    </row>
    <row r="40" spans="1:38" s="57" customFormat="1" ht="20.25" customHeight="1">
      <c r="A40" s="26">
        <v>25</v>
      </c>
      <c r="B40" s="76" t="s">
        <v>568</v>
      </c>
      <c r="C40" s="119" t="s">
        <v>941</v>
      </c>
      <c r="D40" s="119" t="s">
        <v>648</v>
      </c>
      <c r="E40" s="119" t="s">
        <v>56</v>
      </c>
      <c r="F40" s="119" t="s">
        <v>629</v>
      </c>
      <c r="G40" s="120" t="s">
        <v>617</v>
      </c>
      <c r="H40" s="119" t="s">
        <v>895</v>
      </c>
      <c r="I40" s="119" t="s">
        <v>229</v>
      </c>
      <c r="J40" s="77">
        <v>1665.09</v>
      </c>
      <c r="K40" s="77">
        <v>40.47</v>
      </c>
      <c r="L40" s="240" t="s">
        <v>229</v>
      </c>
      <c r="M40" s="240" t="s">
        <v>56</v>
      </c>
      <c r="N40" s="240">
        <v>1</v>
      </c>
      <c r="O40" s="240">
        <v>1</v>
      </c>
      <c r="P40" s="240" t="s">
        <v>56</v>
      </c>
      <c r="Q40" s="241">
        <v>25</v>
      </c>
      <c r="R40" s="242">
        <v>0.06</v>
      </c>
      <c r="S40" s="243">
        <v>40.47</v>
      </c>
      <c r="T40" s="243">
        <f t="shared" si="11"/>
        <v>40.53</v>
      </c>
      <c r="U40" s="244">
        <f t="shared" si="12"/>
        <v>1624.56</v>
      </c>
      <c r="V40" s="250">
        <v>1665.09</v>
      </c>
      <c r="W40" s="251">
        <v>122.86</v>
      </c>
      <c r="X40" s="247">
        <v>400</v>
      </c>
      <c r="Y40" s="247">
        <v>300</v>
      </c>
      <c r="Z40" s="247">
        <v>300</v>
      </c>
      <c r="AA40" s="240">
        <v>1</v>
      </c>
      <c r="AB40" s="240">
        <v>1</v>
      </c>
      <c r="AC40" s="241">
        <v>12</v>
      </c>
      <c r="AD40" s="248">
        <f t="shared" si="13"/>
        <v>0.72</v>
      </c>
      <c r="AE40" s="248">
        <f t="shared" si="14"/>
        <v>485.64</v>
      </c>
      <c r="AF40" s="248">
        <f t="shared" si="15"/>
        <v>486.36</v>
      </c>
      <c r="AG40" s="248">
        <f t="shared" si="16"/>
        <v>19494.72</v>
      </c>
      <c r="AH40" s="248">
        <f t="shared" si="17"/>
        <v>1474.32</v>
      </c>
      <c r="AI40" s="248">
        <f t="shared" si="18"/>
        <v>1000</v>
      </c>
      <c r="AJ40" s="248">
        <f t="shared" si="19"/>
        <v>19981.079999999998</v>
      </c>
      <c r="AK40" s="241">
        <v>3</v>
      </c>
      <c r="AL40" s="264" t="s">
        <v>59</v>
      </c>
    </row>
    <row r="41" spans="1:38" s="57" customFormat="1" ht="20.25" customHeight="1">
      <c r="A41" s="26">
        <v>26</v>
      </c>
      <c r="B41" s="76" t="s">
        <v>266</v>
      </c>
      <c r="C41" s="76" t="s">
        <v>267</v>
      </c>
      <c r="D41" s="76" t="s">
        <v>644</v>
      </c>
      <c r="E41" s="76" t="s">
        <v>56</v>
      </c>
      <c r="F41" s="76" t="s">
        <v>846</v>
      </c>
      <c r="G41" s="120" t="s">
        <v>62</v>
      </c>
      <c r="H41" s="39"/>
      <c r="I41" s="76" t="s">
        <v>268</v>
      </c>
      <c r="J41" s="77">
        <v>1653.24</v>
      </c>
      <c r="K41" s="77">
        <v>38.51</v>
      </c>
      <c r="L41" s="240" t="s">
        <v>268</v>
      </c>
      <c r="M41" s="240" t="s">
        <v>56</v>
      </c>
      <c r="N41" s="240">
        <v>1</v>
      </c>
      <c r="O41" s="240">
        <v>1</v>
      </c>
      <c r="P41" s="240" t="s">
        <v>56</v>
      </c>
      <c r="Q41" s="241">
        <v>26</v>
      </c>
      <c r="R41" s="242">
        <v>0.06</v>
      </c>
      <c r="S41" s="243">
        <v>40.47</v>
      </c>
      <c r="T41" s="243">
        <f t="shared" si="11"/>
        <v>40.53</v>
      </c>
      <c r="U41" s="244">
        <f t="shared" si="12"/>
        <v>1612.71</v>
      </c>
      <c r="V41" s="250">
        <v>1653.24</v>
      </c>
      <c r="W41" s="263">
        <v>121.79</v>
      </c>
      <c r="X41" s="247">
        <v>400</v>
      </c>
      <c r="Y41" s="247">
        <v>300</v>
      </c>
      <c r="Z41" s="247">
        <v>300</v>
      </c>
      <c r="AA41" s="240">
        <v>1</v>
      </c>
      <c r="AB41" s="240">
        <v>1</v>
      </c>
      <c r="AC41" s="241">
        <v>12</v>
      </c>
      <c r="AD41" s="248">
        <f t="shared" si="13"/>
        <v>0.72</v>
      </c>
      <c r="AE41" s="248">
        <f t="shared" si="14"/>
        <v>485.64</v>
      </c>
      <c r="AF41" s="248">
        <f t="shared" si="15"/>
        <v>486.36</v>
      </c>
      <c r="AG41" s="248">
        <f t="shared" si="16"/>
        <v>19352.52</v>
      </c>
      <c r="AH41" s="248">
        <f t="shared" si="17"/>
        <v>1461.48</v>
      </c>
      <c r="AI41" s="248">
        <f t="shared" si="18"/>
        <v>1000</v>
      </c>
      <c r="AJ41" s="248">
        <f t="shared" si="19"/>
        <v>19838.88</v>
      </c>
      <c r="AK41" s="241">
        <v>4</v>
      </c>
      <c r="AL41" s="249" t="s">
        <v>63</v>
      </c>
    </row>
    <row r="42" spans="1:38" s="57" customFormat="1" ht="20.25" customHeight="1">
      <c r="A42" s="26">
        <v>27</v>
      </c>
      <c r="B42" s="76" t="s">
        <v>538</v>
      </c>
      <c r="C42" s="76" t="s">
        <v>539</v>
      </c>
      <c r="D42" s="76" t="s">
        <v>640</v>
      </c>
      <c r="E42" s="76" t="s">
        <v>56</v>
      </c>
      <c r="F42" s="76" t="s">
        <v>629</v>
      </c>
      <c r="G42" s="120" t="s">
        <v>64</v>
      </c>
      <c r="H42" s="76" t="s">
        <v>895</v>
      </c>
      <c r="I42" s="76" t="s">
        <v>932</v>
      </c>
      <c r="J42" s="77">
        <v>1653.24</v>
      </c>
      <c r="K42" s="77">
        <v>38.51</v>
      </c>
      <c r="L42" s="240" t="s">
        <v>932</v>
      </c>
      <c r="M42" s="240" t="s">
        <v>56</v>
      </c>
      <c r="N42" s="240">
        <v>1</v>
      </c>
      <c r="O42" s="240">
        <v>1</v>
      </c>
      <c r="P42" s="240" t="s">
        <v>56</v>
      </c>
      <c r="Q42" s="241">
        <v>27</v>
      </c>
      <c r="R42" s="242">
        <v>0.06</v>
      </c>
      <c r="S42" s="243">
        <v>40.47</v>
      </c>
      <c r="T42" s="243">
        <f t="shared" si="11"/>
        <v>40.53</v>
      </c>
      <c r="U42" s="244">
        <f t="shared" si="12"/>
        <v>1612.71</v>
      </c>
      <c r="V42" s="245">
        <v>1653.24</v>
      </c>
      <c r="W42" s="251">
        <v>121.79</v>
      </c>
      <c r="X42" s="247">
        <v>400</v>
      </c>
      <c r="Y42" s="247">
        <v>300</v>
      </c>
      <c r="Z42" s="247">
        <v>300</v>
      </c>
      <c r="AA42" s="240">
        <v>1</v>
      </c>
      <c r="AB42" s="240">
        <v>1</v>
      </c>
      <c r="AC42" s="241">
        <v>12</v>
      </c>
      <c r="AD42" s="248">
        <f t="shared" si="13"/>
        <v>0.72</v>
      </c>
      <c r="AE42" s="248">
        <f t="shared" si="14"/>
        <v>485.64</v>
      </c>
      <c r="AF42" s="248">
        <f t="shared" si="15"/>
        <v>486.36</v>
      </c>
      <c r="AG42" s="248">
        <f t="shared" si="16"/>
        <v>19352.52</v>
      </c>
      <c r="AH42" s="248">
        <f t="shared" si="17"/>
        <v>1461.48</v>
      </c>
      <c r="AI42" s="248">
        <f t="shared" si="18"/>
        <v>1000</v>
      </c>
      <c r="AJ42" s="248">
        <f t="shared" si="19"/>
        <v>19838.88</v>
      </c>
      <c r="AK42" s="241">
        <v>5</v>
      </c>
      <c r="AL42" s="249" t="s">
        <v>65</v>
      </c>
    </row>
    <row r="43" spans="1:38" s="57" customFormat="1" ht="20.25" customHeight="1">
      <c r="A43" s="26">
        <v>28</v>
      </c>
      <c r="B43" s="76" t="s">
        <v>248</v>
      </c>
      <c r="C43" s="76" t="s">
        <v>249</v>
      </c>
      <c r="D43" s="76" t="s">
        <v>645</v>
      </c>
      <c r="E43" s="76" t="s">
        <v>56</v>
      </c>
      <c r="F43" s="76" t="s">
        <v>627</v>
      </c>
      <c r="G43" s="120" t="s">
        <v>69</v>
      </c>
      <c r="H43" s="76" t="s">
        <v>896</v>
      </c>
      <c r="I43" s="76" t="s">
        <v>229</v>
      </c>
      <c r="J43" s="77">
        <v>1653.24</v>
      </c>
      <c r="K43" s="77">
        <v>38.51</v>
      </c>
      <c r="L43" s="240" t="s">
        <v>229</v>
      </c>
      <c r="M43" s="240" t="s">
        <v>56</v>
      </c>
      <c r="N43" s="240">
        <v>1</v>
      </c>
      <c r="O43" s="240">
        <v>1</v>
      </c>
      <c r="P43" s="240" t="s">
        <v>56</v>
      </c>
      <c r="Q43" s="241">
        <v>28</v>
      </c>
      <c r="R43" s="242">
        <v>0.06</v>
      </c>
      <c r="S43" s="243">
        <v>40.47</v>
      </c>
      <c r="T43" s="243">
        <f t="shared" si="11"/>
        <v>40.53</v>
      </c>
      <c r="U43" s="244">
        <f t="shared" si="12"/>
        <v>1612.71</v>
      </c>
      <c r="V43" s="245">
        <v>1653.24</v>
      </c>
      <c r="W43" s="263">
        <v>121.79</v>
      </c>
      <c r="X43" s="247">
        <v>400</v>
      </c>
      <c r="Y43" s="247">
        <v>300</v>
      </c>
      <c r="Z43" s="247">
        <v>300</v>
      </c>
      <c r="AA43" s="240">
        <v>1</v>
      </c>
      <c r="AB43" s="240">
        <v>1</v>
      </c>
      <c r="AC43" s="241">
        <v>12</v>
      </c>
      <c r="AD43" s="248">
        <f t="shared" si="13"/>
        <v>0.72</v>
      </c>
      <c r="AE43" s="248">
        <f t="shared" si="14"/>
        <v>485.64</v>
      </c>
      <c r="AF43" s="248">
        <f t="shared" si="15"/>
        <v>486.36</v>
      </c>
      <c r="AG43" s="248">
        <f t="shared" si="16"/>
        <v>19352.52</v>
      </c>
      <c r="AH43" s="248">
        <f t="shared" si="17"/>
        <v>1461.48</v>
      </c>
      <c r="AI43" s="248">
        <f t="shared" si="18"/>
        <v>1000</v>
      </c>
      <c r="AJ43" s="248">
        <f t="shared" si="19"/>
        <v>19838.88</v>
      </c>
      <c r="AK43" s="241">
        <v>6</v>
      </c>
      <c r="AL43" s="249" t="s">
        <v>66</v>
      </c>
    </row>
    <row r="44" spans="1:38" s="57" customFormat="1" ht="20.25" customHeight="1">
      <c r="A44" s="26">
        <v>29</v>
      </c>
      <c r="B44" s="76" t="s">
        <v>583</v>
      </c>
      <c r="C44" s="154" t="s">
        <v>584</v>
      </c>
      <c r="D44" s="76" t="s">
        <v>636</v>
      </c>
      <c r="E44" s="76" t="s">
        <v>56</v>
      </c>
      <c r="F44" s="76" t="s">
        <v>627</v>
      </c>
      <c r="G44" s="120" t="s">
        <v>67</v>
      </c>
      <c r="H44" s="76" t="s">
        <v>899</v>
      </c>
      <c r="I44" s="76" t="s">
        <v>327</v>
      </c>
      <c r="J44" s="77">
        <v>1655.94</v>
      </c>
      <c r="K44" s="77">
        <v>38.21</v>
      </c>
      <c r="L44" s="240" t="s">
        <v>327</v>
      </c>
      <c r="M44" s="240" t="s">
        <v>56</v>
      </c>
      <c r="N44" s="240">
        <v>1</v>
      </c>
      <c r="O44" s="240">
        <v>1</v>
      </c>
      <c r="P44" s="240" t="s">
        <v>56</v>
      </c>
      <c r="Q44" s="241">
        <v>29</v>
      </c>
      <c r="R44" s="242">
        <v>0.06</v>
      </c>
      <c r="S44" s="243">
        <v>40.47</v>
      </c>
      <c r="T44" s="243">
        <f t="shared" si="11"/>
        <v>40.53</v>
      </c>
      <c r="U44" s="244">
        <f t="shared" si="12"/>
        <v>1615.41</v>
      </c>
      <c r="V44" s="250">
        <v>1655.94</v>
      </c>
      <c r="W44" s="251">
        <v>122.03</v>
      </c>
      <c r="X44" s="247">
        <v>400</v>
      </c>
      <c r="Y44" s="247">
        <v>300</v>
      </c>
      <c r="Z44" s="247">
        <v>300</v>
      </c>
      <c r="AA44" s="240">
        <v>1</v>
      </c>
      <c r="AB44" s="240">
        <v>1</v>
      </c>
      <c r="AC44" s="241">
        <v>12</v>
      </c>
      <c r="AD44" s="248">
        <f t="shared" si="13"/>
        <v>0.72</v>
      </c>
      <c r="AE44" s="248">
        <f t="shared" si="14"/>
        <v>485.64</v>
      </c>
      <c r="AF44" s="248">
        <f t="shared" si="15"/>
        <v>486.36</v>
      </c>
      <c r="AG44" s="248">
        <f t="shared" si="16"/>
        <v>19384.920000000002</v>
      </c>
      <c r="AH44" s="248">
        <f t="shared" si="17"/>
        <v>1464.3600000000001</v>
      </c>
      <c r="AI44" s="248">
        <f t="shared" si="18"/>
        <v>1000</v>
      </c>
      <c r="AJ44" s="248">
        <f t="shared" si="19"/>
        <v>19871.28</v>
      </c>
      <c r="AK44" s="241">
        <v>7</v>
      </c>
      <c r="AL44" s="249" t="s">
        <v>68</v>
      </c>
    </row>
    <row r="45" spans="1:38" s="57" customFormat="1" ht="20.25" customHeight="1">
      <c r="A45" s="26">
        <v>30</v>
      </c>
      <c r="B45" s="76" t="s">
        <v>540</v>
      </c>
      <c r="C45" s="76" t="s">
        <v>541</v>
      </c>
      <c r="D45" s="76" t="s">
        <v>641</v>
      </c>
      <c r="E45" s="76" t="s">
        <v>56</v>
      </c>
      <c r="F45" s="76" t="s">
        <v>629</v>
      </c>
      <c r="G45" s="120" t="s">
        <v>60</v>
      </c>
      <c r="H45" s="76" t="s">
        <v>895</v>
      </c>
      <c r="I45" s="76" t="s">
        <v>349</v>
      </c>
      <c r="J45" s="77">
        <v>1653.24</v>
      </c>
      <c r="K45" s="77">
        <v>38.51</v>
      </c>
      <c r="L45" s="240" t="s">
        <v>349</v>
      </c>
      <c r="M45" s="240" t="s">
        <v>56</v>
      </c>
      <c r="N45" s="240">
        <v>1</v>
      </c>
      <c r="O45" s="240">
        <v>1</v>
      </c>
      <c r="P45" s="240" t="s">
        <v>56</v>
      </c>
      <c r="Q45" s="241">
        <v>30</v>
      </c>
      <c r="R45" s="242">
        <v>0.06</v>
      </c>
      <c r="S45" s="243">
        <v>40.47</v>
      </c>
      <c r="T45" s="243">
        <f t="shared" si="11"/>
        <v>40.53</v>
      </c>
      <c r="U45" s="244">
        <f t="shared" si="12"/>
        <v>1612.71</v>
      </c>
      <c r="V45" s="245">
        <v>1653.24</v>
      </c>
      <c r="W45" s="263">
        <v>121.79</v>
      </c>
      <c r="X45" s="247">
        <v>400</v>
      </c>
      <c r="Y45" s="247">
        <v>300</v>
      </c>
      <c r="Z45" s="247">
        <v>300</v>
      </c>
      <c r="AA45" s="240">
        <v>1</v>
      </c>
      <c r="AB45" s="240">
        <v>1</v>
      </c>
      <c r="AC45" s="241">
        <v>12</v>
      </c>
      <c r="AD45" s="248">
        <f t="shared" si="13"/>
        <v>0.72</v>
      </c>
      <c r="AE45" s="248">
        <f t="shared" si="14"/>
        <v>485.64</v>
      </c>
      <c r="AF45" s="248">
        <f t="shared" si="15"/>
        <v>486.36</v>
      </c>
      <c r="AG45" s="248">
        <f t="shared" si="16"/>
        <v>19352.52</v>
      </c>
      <c r="AH45" s="248">
        <f t="shared" si="17"/>
        <v>1461.48</v>
      </c>
      <c r="AI45" s="248">
        <f t="shared" si="18"/>
        <v>1000</v>
      </c>
      <c r="AJ45" s="248">
        <f t="shared" si="19"/>
        <v>19838.88</v>
      </c>
      <c r="AK45" s="241">
        <v>8</v>
      </c>
      <c r="AL45" s="249" t="s">
        <v>70</v>
      </c>
    </row>
    <row r="46" spans="1:38" s="57" customFormat="1" ht="20.25" customHeight="1">
      <c r="A46" s="26">
        <v>31</v>
      </c>
      <c r="B46" s="63" t="s">
        <v>637</v>
      </c>
      <c r="C46" s="38" t="s">
        <v>638</v>
      </c>
      <c r="D46" s="63" t="s">
        <v>639</v>
      </c>
      <c r="E46" s="63" t="s">
        <v>56</v>
      </c>
      <c r="F46" s="63" t="s">
        <v>627</v>
      </c>
      <c r="G46" s="121" t="s">
        <v>542</v>
      </c>
      <c r="H46" s="63" t="s">
        <v>896</v>
      </c>
      <c r="I46" s="63" t="s">
        <v>199</v>
      </c>
      <c r="J46" s="65">
        <v>1661.05</v>
      </c>
      <c r="K46" s="64"/>
      <c r="L46" s="239" t="s">
        <v>199</v>
      </c>
      <c r="M46" s="240" t="s">
        <v>56</v>
      </c>
      <c r="N46" s="240">
        <v>1</v>
      </c>
      <c r="O46" s="240">
        <v>1</v>
      </c>
      <c r="P46" s="240" t="s">
        <v>56</v>
      </c>
      <c r="Q46" s="241">
        <v>31</v>
      </c>
      <c r="R46" s="242">
        <v>0.06</v>
      </c>
      <c r="S46" s="243">
        <v>40.47</v>
      </c>
      <c r="T46" s="243">
        <f t="shared" si="11"/>
        <v>40.53</v>
      </c>
      <c r="U46" s="244">
        <f t="shared" si="12"/>
        <v>1620.52</v>
      </c>
      <c r="V46" s="250">
        <v>1661.05</v>
      </c>
      <c r="W46" s="251">
        <v>122.49</v>
      </c>
      <c r="X46" s="247">
        <v>400</v>
      </c>
      <c r="Y46" s="247">
        <v>300</v>
      </c>
      <c r="Z46" s="247">
        <v>300</v>
      </c>
      <c r="AA46" s="240">
        <v>1</v>
      </c>
      <c r="AB46" s="240">
        <v>1</v>
      </c>
      <c r="AC46" s="241">
        <v>12</v>
      </c>
      <c r="AD46" s="248">
        <f t="shared" si="13"/>
        <v>0.72</v>
      </c>
      <c r="AE46" s="248">
        <f t="shared" si="14"/>
        <v>485.64</v>
      </c>
      <c r="AF46" s="248">
        <f t="shared" si="15"/>
        <v>486.36</v>
      </c>
      <c r="AG46" s="248">
        <f t="shared" si="16"/>
        <v>19446.239999999998</v>
      </c>
      <c r="AH46" s="248">
        <f t="shared" si="17"/>
        <v>1469.8799999999999</v>
      </c>
      <c r="AI46" s="248">
        <f t="shared" si="18"/>
        <v>1000</v>
      </c>
      <c r="AJ46" s="248">
        <f t="shared" si="19"/>
        <v>19932.6</v>
      </c>
      <c r="AK46" s="241">
        <v>9</v>
      </c>
      <c r="AL46" s="249" t="s">
        <v>71</v>
      </c>
    </row>
    <row r="47" spans="1:38" s="57" customFormat="1" ht="20.25" customHeight="1">
      <c r="A47" s="26">
        <v>32</v>
      </c>
      <c r="B47" s="63" t="s">
        <v>606</v>
      </c>
      <c r="C47" s="38" t="s">
        <v>607</v>
      </c>
      <c r="D47" s="63" t="s">
        <v>632</v>
      </c>
      <c r="E47" s="63" t="s">
        <v>56</v>
      </c>
      <c r="F47" s="63" t="s">
        <v>627</v>
      </c>
      <c r="G47" s="121" t="s">
        <v>543</v>
      </c>
      <c r="H47" s="63" t="s">
        <v>899</v>
      </c>
      <c r="I47" s="63" t="s">
        <v>222</v>
      </c>
      <c r="J47" s="65">
        <v>1653.24</v>
      </c>
      <c r="K47" s="64"/>
      <c r="L47" s="239" t="s">
        <v>222</v>
      </c>
      <c r="M47" s="240" t="s">
        <v>56</v>
      </c>
      <c r="N47" s="240">
        <v>1</v>
      </c>
      <c r="O47" s="240">
        <v>1</v>
      </c>
      <c r="P47" s="240" t="s">
        <v>56</v>
      </c>
      <c r="Q47" s="241">
        <v>32</v>
      </c>
      <c r="R47" s="242">
        <v>0.06</v>
      </c>
      <c r="S47" s="243">
        <v>40.47</v>
      </c>
      <c r="T47" s="243">
        <f t="shared" si="11"/>
        <v>40.53</v>
      </c>
      <c r="U47" s="244">
        <f t="shared" si="12"/>
        <v>1612.71</v>
      </c>
      <c r="V47" s="245">
        <v>1653.24</v>
      </c>
      <c r="W47" s="263">
        <v>121.79</v>
      </c>
      <c r="X47" s="247">
        <v>400</v>
      </c>
      <c r="Y47" s="247">
        <v>300</v>
      </c>
      <c r="Z47" s="247">
        <v>300</v>
      </c>
      <c r="AA47" s="240">
        <v>1</v>
      </c>
      <c r="AB47" s="240">
        <v>1</v>
      </c>
      <c r="AC47" s="241">
        <v>12</v>
      </c>
      <c r="AD47" s="248">
        <f t="shared" si="13"/>
        <v>0.72</v>
      </c>
      <c r="AE47" s="248">
        <f t="shared" si="14"/>
        <v>485.64</v>
      </c>
      <c r="AF47" s="248">
        <f t="shared" si="15"/>
        <v>486.36</v>
      </c>
      <c r="AG47" s="248">
        <f t="shared" si="16"/>
        <v>19352.52</v>
      </c>
      <c r="AH47" s="248">
        <f t="shared" si="17"/>
        <v>1461.48</v>
      </c>
      <c r="AI47" s="248">
        <f t="shared" si="18"/>
        <v>1000</v>
      </c>
      <c r="AJ47" s="248">
        <f t="shared" si="19"/>
        <v>19838.88</v>
      </c>
      <c r="AK47" s="241">
        <v>10</v>
      </c>
      <c r="AL47" s="249" t="s">
        <v>72</v>
      </c>
    </row>
    <row r="48" spans="1:38" s="57" customFormat="1" ht="20.25" customHeight="1">
      <c r="A48" s="26">
        <v>33</v>
      </c>
      <c r="B48" s="76" t="s">
        <v>482</v>
      </c>
      <c r="C48" s="154" t="s">
        <v>646</v>
      </c>
      <c r="D48" s="76" t="s">
        <v>647</v>
      </c>
      <c r="E48" s="76" t="s">
        <v>56</v>
      </c>
      <c r="F48" s="76" t="s">
        <v>627</v>
      </c>
      <c r="G48" s="120" t="s">
        <v>544</v>
      </c>
      <c r="H48" s="76" t="s">
        <v>898</v>
      </c>
      <c r="I48" s="76" t="s">
        <v>932</v>
      </c>
      <c r="J48" s="77">
        <v>1653.24</v>
      </c>
      <c r="K48" s="77">
        <v>38.51</v>
      </c>
      <c r="L48" s="240" t="s">
        <v>932</v>
      </c>
      <c r="M48" s="240" t="s">
        <v>56</v>
      </c>
      <c r="N48" s="240">
        <v>1</v>
      </c>
      <c r="O48" s="240">
        <v>1</v>
      </c>
      <c r="P48" s="240" t="s">
        <v>56</v>
      </c>
      <c r="Q48" s="241">
        <v>33</v>
      </c>
      <c r="R48" s="242">
        <v>0.06</v>
      </c>
      <c r="S48" s="243">
        <v>40.47</v>
      </c>
      <c r="T48" s="243">
        <f t="shared" si="11"/>
        <v>40.53</v>
      </c>
      <c r="U48" s="244">
        <f t="shared" si="12"/>
        <v>1612.71</v>
      </c>
      <c r="V48" s="245">
        <v>1653.24</v>
      </c>
      <c r="W48" s="263">
        <v>121.79</v>
      </c>
      <c r="X48" s="247">
        <v>400</v>
      </c>
      <c r="Y48" s="247">
        <v>300</v>
      </c>
      <c r="Z48" s="247">
        <v>300</v>
      </c>
      <c r="AA48" s="240">
        <v>1</v>
      </c>
      <c r="AB48" s="240">
        <v>1</v>
      </c>
      <c r="AC48" s="241">
        <v>12</v>
      </c>
      <c r="AD48" s="248">
        <f t="shared" si="13"/>
        <v>0.72</v>
      </c>
      <c r="AE48" s="248">
        <f t="shared" si="14"/>
        <v>485.64</v>
      </c>
      <c r="AF48" s="248">
        <f t="shared" si="15"/>
        <v>486.36</v>
      </c>
      <c r="AG48" s="248">
        <f t="shared" si="16"/>
        <v>19352.52</v>
      </c>
      <c r="AH48" s="248">
        <f t="shared" si="17"/>
        <v>1461.48</v>
      </c>
      <c r="AI48" s="248">
        <f t="shared" si="18"/>
        <v>1000</v>
      </c>
      <c r="AJ48" s="248">
        <f t="shared" si="19"/>
        <v>19838.88</v>
      </c>
      <c r="AK48" s="241">
        <v>11</v>
      </c>
      <c r="AL48" s="249" t="s">
        <v>73</v>
      </c>
    </row>
    <row r="49" spans="1:38" s="57" customFormat="1" ht="20.25" customHeight="1">
      <c r="A49" s="26">
        <v>34</v>
      </c>
      <c r="B49" s="76" t="s">
        <v>563</v>
      </c>
      <c r="C49" s="119" t="s">
        <v>551</v>
      </c>
      <c r="D49" s="76" t="s">
        <v>655</v>
      </c>
      <c r="E49" s="76" t="s">
        <v>25</v>
      </c>
      <c r="F49" s="76" t="s">
        <v>627</v>
      </c>
      <c r="G49" s="120" t="s">
        <v>656</v>
      </c>
      <c r="H49" s="76" t="s">
        <v>897</v>
      </c>
      <c r="I49" s="76" t="s">
        <v>547</v>
      </c>
      <c r="J49" s="77">
        <v>1665.09</v>
      </c>
      <c r="K49" s="77">
        <v>40.47</v>
      </c>
      <c r="L49" s="239" t="s">
        <v>194</v>
      </c>
      <c r="M49" s="240" t="s">
        <v>56</v>
      </c>
      <c r="N49" s="240">
        <v>1</v>
      </c>
      <c r="O49" s="240">
        <v>1</v>
      </c>
      <c r="P49" s="240" t="s">
        <v>56</v>
      </c>
      <c r="Q49" s="241">
        <v>34</v>
      </c>
      <c r="R49" s="242">
        <v>0.06</v>
      </c>
      <c r="S49" s="243">
        <v>40.47</v>
      </c>
      <c r="T49" s="243">
        <f t="shared" si="11"/>
        <v>40.53</v>
      </c>
      <c r="U49" s="244">
        <f t="shared" si="12"/>
        <v>1624.56</v>
      </c>
      <c r="V49" s="245">
        <v>1665.09</v>
      </c>
      <c r="W49" s="263">
        <v>121.79</v>
      </c>
      <c r="X49" s="247">
        <v>400</v>
      </c>
      <c r="Y49" s="247">
        <v>300</v>
      </c>
      <c r="Z49" s="247">
        <v>300</v>
      </c>
      <c r="AA49" s="240">
        <v>1</v>
      </c>
      <c r="AB49" s="240">
        <v>1</v>
      </c>
      <c r="AC49" s="241">
        <v>12</v>
      </c>
      <c r="AD49" s="248">
        <f t="shared" si="13"/>
        <v>0.72</v>
      </c>
      <c r="AE49" s="248">
        <f t="shared" si="14"/>
        <v>485.64</v>
      </c>
      <c r="AF49" s="248">
        <f t="shared" si="15"/>
        <v>486.36</v>
      </c>
      <c r="AG49" s="248">
        <f t="shared" si="16"/>
        <v>19494.72</v>
      </c>
      <c r="AH49" s="248">
        <f t="shared" si="17"/>
        <v>1461.48</v>
      </c>
      <c r="AI49" s="248">
        <f t="shared" si="18"/>
        <v>1000</v>
      </c>
      <c r="AJ49" s="248">
        <f t="shared" si="19"/>
        <v>19981.079999999998</v>
      </c>
      <c r="AK49" s="241">
        <v>12</v>
      </c>
      <c r="AL49" s="265" t="s">
        <v>61</v>
      </c>
    </row>
    <row r="50" spans="1:38" s="1" customFormat="1" ht="20.25" customHeight="1">
      <c r="A50" s="26">
        <v>35</v>
      </c>
      <c r="B50" s="76" t="s">
        <v>356</v>
      </c>
      <c r="C50" s="76" t="s">
        <v>357</v>
      </c>
      <c r="D50" s="76" t="s">
        <v>650</v>
      </c>
      <c r="E50" s="76" t="s">
        <v>56</v>
      </c>
      <c r="F50" s="76" t="s">
        <v>629</v>
      </c>
      <c r="G50" s="120" t="s">
        <v>546</v>
      </c>
      <c r="H50" s="39"/>
      <c r="I50" s="76" t="s">
        <v>547</v>
      </c>
      <c r="J50" s="77">
        <v>1662.87</v>
      </c>
      <c r="K50" s="77">
        <v>38.2</v>
      </c>
      <c r="L50" s="240" t="s">
        <v>547</v>
      </c>
      <c r="M50" s="240" t="s">
        <v>56</v>
      </c>
      <c r="N50" s="240">
        <v>1</v>
      </c>
      <c r="O50" s="240">
        <v>1</v>
      </c>
      <c r="P50" s="240" t="s">
        <v>56</v>
      </c>
      <c r="Q50" s="241">
        <v>35</v>
      </c>
      <c r="R50" s="242">
        <v>0.06</v>
      </c>
      <c r="S50" s="243">
        <v>40.47</v>
      </c>
      <c r="T50" s="243">
        <f t="shared" si="11"/>
        <v>40.53</v>
      </c>
      <c r="U50" s="244">
        <f t="shared" si="12"/>
        <v>1622.34</v>
      </c>
      <c r="V50" s="250">
        <v>1662.87</v>
      </c>
      <c r="W50" s="251">
        <v>122.66</v>
      </c>
      <c r="X50" s="247">
        <v>400</v>
      </c>
      <c r="Y50" s="247">
        <v>300</v>
      </c>
      <c r="Z50" s="247">
        <v>300</v>
      </c>
      <c r="AA50" s="240">
        <v>1</v>
      </c>
      <c r="AB50" s="240">
        <v>1</v>
      </c>
      <c r="AC50" s="241">
        <v>12</v>
      </c>
      <c r="AD50" s="248">
        <f t="shared" si="13"/>
        <v>0.72</v>
      </c>
      <c r="AE50" s="248">
        <f t="shared" si="14"/>
        <v>485.64</v>
      </c>
      <c r="AF50" s="248">
        <f t="shared" si="15"/>
        <v>486.36</v>
      </c>
      <c r="AG50" s="248">
        <f t="shared" si="16"/>
        <v>19468.079999999998</v>
      </c>
      <c r="AH50" s="248">
        <f t="shared" si="17"/>
        <v>1471.92</v>
      </c>
      <c r="AI50" s="248">
        <f t="shared" si="18"/>
        <v>1000</v>
      </c>
      <c r="AJ50" s="248">
        <f t="shared" si="19"/>
        <v>19954.44</v>
      </c>
      <c r="AK50" s="241">
        <v>13</v>
      </c>
      <c r="AL50" s="265" t="s">
        <v>559</v>
      </c>
    </row>
    <row r="51" spans="1:38" s="1" customFormat="1" ht="20.25" customHeight="1">
      <c r="A51" s="26">
        <v>36</v>
      </c>
      <c r="B51" s="76" t="s">
        <v>587</v>
      </c>
      <c r="C51" s="154" t="s">
        <v>588</v>
      </c>
      <c r="D51" s="76" t="s">
        <v>633</v>
      </c>
      <c r="E51" s="76" t="s">
        <v>56</v>
      </c>
      <c r="F51" s="76" t="s">
        <v>634</v>
      </c>
      <c r="G51" s="120" t="s">
        <v>635</v>
      </c>
      <c r="H51" s="76" t="s">
        <v>895</v>
      </c>
      <c r="I51" s="76" t="s">
        <v>547</v>
      </c>
      <c r="J51" s="77">
        <v>1653.3</v>
      </c>
      <c r="K51" s="77">
        <v>38.51</v>
      </c>
      <c r="L51" s="240" t="s">
        <v>547</v>
      </c>
      <c r="M51" s="240" t="s">
        <v>56</v>
      </c>
      <c r="N51" s="240">
        <v>1</v>
      </c>
      <c r="O51" s="240">
        <v>1</v>
      </c>
      <c r="P51" s="240" t="s">
        <v>56</v>
      </c>
      <c r="Q51" s="241">
        <v>36</v>
      </c>
      <c r="R51" s="242">
        <v>0.06</v>
      </c>
      <c r="S51" s="243">
        <v>40.47</v>
      </c>
      <c r="T51" s="243">
        <f t="shared" si="11"/>
        <v>40.53</v>
      </c>
      <c r="U51" s="244">
        <f t="shared" si="12"/>
        <v>1612.77</v>
      </c>
      <c r="V51" s="250">
        <v>1653.3</v>
      </c>
      <c r="W51" s="263">
        <v>121.8</v>
      </c>
      <c r="X51" s="247">
        <v>400</v>
      </c>
      <c r="Y51" s="247">
        <v>300</v>
      </c>
      <c r="Z51" s="247">
        <v>300</v>
      </c>
      <c r="AA51" s="240">
        <v>1</v>
      </c>
      <c r="AB51" s="240">
        <v>1</v>
      </c>
      <c r="AC51" s="241">
        <v>12</v>
      </c>
      <c r="AD51" s="248">
        <f t="shared" si="13"/>
        <v>0.72</v>
      </c>
      <c r="AE51" s="248">
        <f t="shared" si="14"/>
        <v>485.64</v>
      </c>
      <c r="AF51" s="248">
        <f t="shared" si="15"/>
        <v>486.36</v>
      </c>
      <c r="AG51" s="248">
        <f t="shared" si="16"/>
        <v>19353.239999999998</v>
      </c>
      <c r="AH51" s="248">
        <f t="shared" si="17"/>
        <v>1461.6</v>
      </c>
      <c r="AI51" s="248">
        <f t="shared" si="18"/>
        <v>1000</v>
      </c>
      <c r="AJ51" s="248">
        <f t="shared" si="19"/>
        <v>19839.6</v>
      </c>
      <c r="AK51" s="241">
        <v>14</v>
      </c>
      <c r="AL51" s="265" t="s">
        <v>893</v>
      </c>
    </row>
    <row r="52" spans="1:38" s="70" customFormat="1" ht="20.25" customHeight="1">
      <c r="A52" s="69"/>
      <c r="B52" s="125"/>
      <c r="C52" s="125"/>
      <c r="D52" s="125"/>
      <c r="E52" s="125"/>
      <c r="F52" s="125"/>
      <c r="G52" s="125"/>
      <c r="H52" s="125"/>
      <c r="I52" s="125"/>
      <c r="J52" s="25">
        <f>SUM(J36:J51)</f>
        <v>61661.04999999998</v>
      </c>
      <c r="K52" s="127"/>
      <c r="L52" s="255"/>
      <c r="M52" s="256" t="s">
        <v>56</v>
      </c>
      <c r="N52" s="256">
        <f>SUM(N38:N51)</f>
        <v>14</v>
      </c>
      <c r="O52" s="256">
        <f>SUM(O38:O51)</f>
        <v>14</v>
      </c>
      <c r="P52" s="256" t="s">
        <v>56</v>
      </c>
      <c r="Q52" s="256"/>
      <c r="R52" s="266">
        <f aca="true" t="shared" si="20" ref="R52:X52">SUM(R38:R51)</f>
        <v>0.8400000000000003</v>
      </c>
      <c r="S52" s="266">
        <f t="shared" si="20"/>
        <v>566.5800000000002</v>
      </c>
      <c r="T52" s="267">
        <f t="shared" si="20"/>
        <v>567.4199999999998</v>
      </c>
      <c r="U52" s="266">
        <f t="shared" si="20"/>
        <v>22621.84</v>
      </c>
      <c r="V52" s="268">
        <f t="shared" si="20"/>
        <v>23189.26</v>
      </c>
      <c r="W52" s="266">
        <f t="shared" si="20"/>
        <v>1707.9499999999998</v>
      </c>
      <c r="X52" s="266">
        <f t="shared" si="20"/>
        <v>5600</v>
      </c>
      <c r="Y52" s="266">
        <f>SUM(Y38:Y51)</f>
        <v>4200</v>
      </c>
      <c r="Z52" s="266">
        <f>SUM(Z38:Z51)</f>
        <v>4200</v>
      </c>
      <c r="AA52" s="269">
        <f>SUM(AA38:AA51)</f>
        <v>14</v>
      </c>
      <c r="AB52" s="269">
        <f>SUM(AB38:AB51)</f>
        <v>14</v>
      </c>
      <c r="AC52" s="255">
        <v>12</v>
      </c>
      <c r="AD52" s="266">
        <f aca="true" t="shared" si="21" ref="AD52:AJ52">SUM(AD38:AD51)</f>
        <v>10.08</v>
      </c>
      <c r="AE52" s="266">
        <f t="shared" si="21"/>
        <v>6798.960000000001</v>
      </c>
      <c r="AF52" s="266">
        <f t="shared" si="21"/>
        <v>6809.039999999999</v>
      </c>
      <c r="AG52" s="266">
        <f t="shared" si="21"/>
        <v>271462.07999999996</v>
      </c>
      <c r="AH52" s="266">
        <f t="shared" si="21"/>
        <v>20495.399999999994</v>
      </c>
      <c r="AI52" s="266">
        <f t="shared" si="21"/>
        <v>14000</v>
      </c>
      <c r="AJ52" s="266">
        <f t="shared" si="21"/>
        <v>278271.12</v>
      </c>
      <c r="AK52" s="256">
        <v>14</v>
      </c>
      <c r="AL52" s="270"/>
    </row>
    <row r="53" spans="1:38" s="1" customFormat="1" ht="9.75" customHeight="1">
      <c r="A53" s="26"/>
      <c r="B53" s="76"/>
      <c r="C53" s="76"/>
      <c r="D53" s="76"/>
      <c r="E53" s="76"/>
      <c r="F53" s="76"/>
      <c r="G53" s="76"/>
      <c r="H53" s="76"/>
      <c r="I53" s="76"/>
      <c r="J53" s="77"/>
      <c r="K53" s="77"/>
      <c r="L53" s="240"/>
      <c r="M53" s="240"/>
      <c r="N53" s="240"/>
      <c r="O53" s="240"/>
      <c r="P53" s="240"/>
      <c r="Q53" s="241"/>
      <c r="R53" s="242"/>
      <c r="S53" s="243"/>
      <c r="T53" s="243"/>
      <c r="U53" s="244"/>
      <c r="V53" s="250"/>
      <c r="W53" s="263"/>
      <c r="X53" s="271"/>
      <c r="Y53" s="271"/>
      <c r="Z53" s="271"/>
      <c r="AA53" s="240"/>
      <c r="AB53" s="240"/>
      <c r="AC53" s="241"/>
      <c r="AD53" s="248"/>
      <c r="AE53" s="248"/>
      <c r="AF53" s="248"/>
      <c r="AG53" s="248"/>
      <c r="AH53" s="248"/>
      <c r="AI53" s="248"/>
      <c r="AJ53" s="248"/>
      <c r="AK53" s="241"/>
      <c r="AL53" s="265"/>
    </row>
    <row r="54" spans="1:38" s="57" customFormat="1" ht="20.25" customHeight="1">
      <c r="A54" s="26">
        <v>37</v>
      </c>
      <c r="B54" s="76" t="s">
        <v>260</v>
      </c>
      <c r="C54" s="154" t="s">
        <v>261</v>
      </c>
      <c r="D54" s="103" t="s">
        <v>626</v>
      </c>
      <c r="E54" s="76" t="s">
        <v>524</v>
      </c>
      <c r="F54" s="76" t="s">
        <v>629</v>
      </c>
      <c r="G54" s="76" t="s">
        <v>75</v>
      </c>
      <c r="H54" s="148"/>
      <c r="I54" s="63" t="s">
        <v>931</v>
      </c>
      <c r="J54" s="77">
        <v>1551.92</v>
      </c>
      <c r="K54" s="77">
        <v>36.53</v>
      </c>
      <c r="L54" s="239" t="s">
        <v>931</v>
      </c>
      <c r="M54" s="240" t="s">
        <v>74</v>
      </c>
      <c r="N54" s="240">
        <v>1</v>
      </c>
      <c r="O54" s="240">
        <v>1</v>
      </c>
      <c r="P54" s="240" t="s">
        <v>74</v>
      </c>
      <c r="Q54" s="240">
        <v>37</v>
      </c>
      <c r="R54" s="242">
        <v>0.06</v>
      </c>
      <c r="S54" s="243">
        <v>40.47</v>
      </c>
      <c r="T54" s="243">
        <f>SUM(R54:S54)</f>
        <v>40.53</v>
      </c>
      <c r="U54" s="272">
        <v>1554.92</v>
      </c>
      <c r="V54" s="250">
        <v>1551.92</v>
      </c>
      <c r="W54" s="246">
        <v>112.67</v>
      </c>
      <c r="X54" s="247">
        <v>400</v>
      </c>
      <c r="Y54" s="247">
        <v>300</v>
      </c>
      <c r="Z54" s="247">
        <v>300</v>
      </c>
      <c r="AA54" s="240">
        <v>1</v>
      </c>
      <c r="AB54" s="240">
        <v>1</v>
      </c>
      <c r="AC54" s="241">
        <v>12</v>
      </c>
      <c r="AD54" s="248">
        <f>(R54*AC54)</f>
        <v>0.72</v>
      </c>
      <c r="AE54" s="248">
        <f>(S54*AC54)</f>
        <v>485.64</v>
      </c>
      <c r="AF54" s="248">
        <f>(T54*AC54)</f>
        <v>486.36</v>
      </c>
      <c r="AG54" s="248">
        <f>(U54*AC54)</f>
        <v>18659.04</v>
      </c>
      <c r="AH54" s="248">
        <f>(W54*AC54)</f>
        <v>1352.04</v>
      </c>
      <c r="AI54" s="248">
        <f>+X54+Y54+Z54</f>
        <v>1000</v>
      </c>
      <c r="AJ54" s="248">
        <f>(V54*AC54)</f>
        <v>18623.04</v>
      </c>
      <c r="AK54" s="241">
        <v>1</v>
      </c>
      <c r="AL54" s="249" t="s">
        <v>76</v>
      </c>
    </row>
    <row r="55" spans="1:38" s="57" customFormat="1" ht="20.25" customHeight="1">
      <c r="A55" s="26">
        <v>38</v>
      </c>
      <c r="B55" s="76" t="s">
        <v>525</v>
      </c>
      <c r="C55" s="76" t="s">
        <v>526</v>
      </c>
      <c r="D55" s="103" t="s">
        <v>628</v>
      </c>
      <c r="E55" s="76" t="s">
        <v>524</v>
      </c>
      <c r="F55" s="76" t="s">
        <v>629</v>
      </c>
      <c r="G55" s="76" t="s">
        <v>77</v>
      </c>
      <c r="H55" s="148"/>
      <c r="I55" s="76" t="s">
        <v>527</v>
      </c>
      <c r="J55" s="77">
        <v>1541.1</v>
      </c>
      <c r="K55" s="77">
        <v>36.53</v>
      </c>
      <c r="L55" s="240" t="s">
        <v>527</v>
      </c>
      <c r="M55" s="240" t="s">
        <v>74</v>
      </c>
      <c r="N55" s="240">
        <v>1</v>
      </c>
      <c r="O55" s="240">
        <v>1</v>
      </c>
      <c r="P55" s="240" t="s">
        <v>74</v>
      </c>
      <c r="Q55" s="240">
        <v>38</v>
      </c>
      <c r="R55" s="242">
        <v>0.06</v>
      </c>
      <c r="S55" s="243">
        <v>40.47</v>
      </c>
      <c r="T55" s="243">
        <f>SUM(R55:S55)</f>
        <v>40.53</v>
      </c>
      <c r="U55" s="272">
        <v>1541.1</v>
      </c>
      <c r="V55" s="250">
        <v>1541.1</v>
      </c>
      <c r="W55" s="246">
        <v>111.7</v>
      </c>
      <c r="X55" s="247">
        <v>400</v>
      </c>
      <c r="Y55" s="247">
        <v>300</v>
      </c>
      <c r="Z55" s="247">
        <v>300</v>
      </c>
      <c r="AA55" s="240">
        <v>1</v>
      </c>
      <c r="AB55" s="240">
        <v>1</v>
      </c>
      <c r="AC55" s="241">
        <v>12</v>
      </c>
      <c r="AD55" s="248">
        <f>(R55*AC55)</f>
        <v>0.72</v>
      </c>
      <c r="AE55" s="248">
        <f>(S55*AC55)</f>
        <v>485.64</v>
      </c>
      <c r="AF55" s="248">
        <f>(T55*AC55)</f>
        <v>486.36</v>
      </c>
      <c r="AG55" s="248">
        <f>(U55*AC55)</f>
        <v>18493.199999999997</v>
      </c>
      <c r="AH55" s="248">
        <f>(W55*AC55)</f>
        <v>1340.4</v>
      </c>
      <c r="AI55" s="248">
        <f>+X55+Y55+Z55</f>
        <v>1000</v>
      </c>
      <c r="AJ55" s="248">
        <f>(V55*AC55)</f>
        <v>18493.199999999997</v>
      </c>
      <c r="AK55" s="241">
        <v>2</v>
      </c>
      <c r="AL55" s="249" t="s">
        <v>78</v>
      </c>
    </row>
    <row r="56" spans="1:38" s="57" customFormat="1" ht="20.25" customHeight="1">
      <c r="A56" s="26">
        <v>39</v>
      </c>
      <c r="B56" s="76" t="s">
        <v>528</v>
      </c>
      <c r="C56" s="76" t="s">
        <v>322</v>
      </c>
      <c r="D56" s="103" t="s">
        <v>631</v>
      </c>
      <c r="E56" s="76" t="s">
        <v>524</v>
      </c>
      <c r="F56" s="76" t="s">
        <v>629</v>
      </c>
      <c r="G56" s="76" t="s">
        <v>79</v>
      </c>
      <c r="H56" s="148"/>
      <c r="I56" s="76" t="s">
        <v>199</v>
      </c>
      <c r="J56" s="77">
        <v>1541.1</v>
      </c>
      <c r="K56" s="77">
        <v>36.53</v>
      </c>
      <c r="L56" s="240" t="s">
        <v>199</v>
      </c>
      <c r="M56" s="240" t="s">
        <v>74</v>
      </c>
      <c r="N56" s="240">
        <v>1</v>
      </c>
      <c r="O56" s="240">
        <v>1</v>
      </c>
      <c r="P56" s="240" t="s">
        <v>74</v>
      </c>
      <c r="Q56" s="240">
        <v>39</v>
      </c>
      <c r="R56" s="242">
        <v>0.06</v>
      </c>
      <c r="S56" s="243">
        <v>40.47</v>
      </c>
      <c r="T56" s="243">
        <f>SUM(R56:S56)</f>
        <v>40.53</v>
      </c>
      <c r="U56" s="272">
        <v>1541.1</v>
      </c>
      <c r="V56" s="250">
        <v>1541.1</v>
      </c>
      <c r="W56" s="246">
        <v>111.7</v>
      </c>
      <c r="X56" s="247">
        <v>400</v>
      </c>
      <c r="Y56" s="247">
        <v>300</v>
      </c>
      <c r="Z56" s="247">
        <v>300</v>
      </c>
      <c r="AA56" s="240">
        <v>1</v>
      </c>
      <c r="AB56" s="240">
        <v>1</v>
      </c>
      <c r="AC56" s="241">
        <v>12</v>
      </c>
      <c r="AD56" s="248">
        <f>(R56*AC56)</f>
        <v>0.72</v>
      </c>
      <c r="AE56" s="248">
        <f>(S56*AC56)</f>
        <v>485.64</v>
      </c>
      <c r="AF56" s="248">
        <f>(T56*AC56)</f>
        <v>486.36</v>
      </c>
      <c r="AG56" s="248">
        <f>(U56*AC56)</f>
        <v>18493.199999999997</v>
      </c>
      <c r="AH56" s="248">
        <f>(W56*AC56)</f>
        <v>1340.4</v>
      </c>
      <c r="AI56" s="248">
        <f>+X56+Y56+Z56</f>
        <v>1000</v>
      </c>
      <c r="AJ56" s="248">
        <f>(V56*AC56)</f>
        <v>18493.199999999997</v>
      </c>
      <c r="AK56" s="241">
        <v>3</v>
      </c>
      <c r="AL56" s="249" t="s">
        <v>80</v>
      </c>
    </row>
    <row r="57" spans="1:38" s="57" customFormat="1" ht="20.25" customHeight="1">
      <c r="A57" s="26">
        <v>40</v>
      </c>
      <c r="B57" s="76" t="s">
        <v>529</v>
      </c>
      <c r="C57" s="76" t="s">
        <v>530</v>
      </c>
      <c r="D57" s="103" t="s">
        <v>630</v>
      </c>
      <c r="E57" s="76" t="s">
        <v>524</v>
      </c>
      <c r="F57" s="76" t="s">
        <v>629</v>
      </c>
      <c r="G57" s="76" t="s">
        <v>75</v>
      </c>
      <c r="H57" s="148"/>
      <c r="I57" s="63" t="s">
        <v>931</v>
      </c>
      <c r="J57" s="77">
        <v>1629.69</v>
      </c>
      <c r="K57" s="77">
        <v>36.53</v>
      </c>
      <c r="L57" s="239" t="s">
        <v>931</v>
      </c>
      <c r="M57" s="240" t="s">
        <v>74</v>
      </c>
      <c r="N57" s="240">
        <v>1</v>
      </c>
      <c r="O57" s="240">
        <v>1</v>
      </c>
      <c r="P57" s="240" t="s">
        <v>74</v>
      </c>
      <c r="Q57" s="240">
        <v>40</v>
      </c>
      <c r="R57" s="242">
        <v>0.06</v>
      </c>
      <c r="S57" s="243">
        <v>40.47</v>
      </c>
      <c r="T57" s="243">
        <f>SUM(R57:S57)</f>
        <v>40.53</v>
      </c>
      <c r="U57" s="272">
        <v>1629.69</v>
      </c>
      <c r="V57" s="250">
        <v>1629.69</v>
      </c>
      <c r="W57" s="263">
        <v>119.67</v>
      </c>
      <c r="X57" s="247">
        <v>400</v>
      </c>
      <c r="Y57" s="247">
        <v>300</v>
      </c>
      <c r="Z57" s="247">
        <v>300</v>
      </c>
      <c r="AA57" s="240">
        <v>1</v>
      </c>
      <c r="AB57" s="240">
        <v>1</v>
      </c>
      <c r="AC57" s="241">
        <v>12</v>
      </c>
      <c r="AD57" s="248">
        <f>(R57*AC57)</f>
        <v>0.72</v>
      </c>
      <c r="AE57" s="248">
        <f>(S57*AC57)</f>
        <v>485.64</v>
      </c>
      <c r="AF57" s="248">
        <f>(T57*AC57)</f>
        <v>486.36</v>
      </c>
      <c r="AG57" s="248">
        <f>(U57*AC57)</f>
        <v>19556.28</v>
      </c>
      <c r="AH57" s="248">
        <f>(W57*AC57)</f>
        <v>1436.04</v>
      </c>
      <c r="AI57" s="248">
        <f>+X57+Y57+Z57</f>
        <v>1000</v>
      </c>
      <c r="AJ57" s="248">
        <f>(V57*AC57)</f>
        <v>19556.28</v>
      </c>
      <c r="AK57" s="241">
        <v>4</v>
      </c>
      <c r="AL57" s="249" t="s">
        <v>81</v>
      </c>
    </row>
    <row r="58" spans="1:38" s="57" customFormat="1" ht="20.25" customHeight="1">
      <c r="A58" s="26">
        <v>40</v>
      </c>
      <c r="B58" s="76" t="s">
        <v>529</v>
      </c>
      <c r="C58" s="76" t="s">
        <v>959</v>
      </c>
      <c r="D58" s="103"/>
      <c r="E58" s="76" t="s">
        <v>524</v>
      </c>
      <c r="F58" s="76"/>
      <c r="G58" s="76" t="s">
        <v>75</v>
      </c>
      <c r="H58" s="148"/>
      <c r="I58" s="63" t="s">
        <v>931</v>
      </c>
      <c r="J58" s="77"/>
      <c r="K58" s="77"/>
      <c r="L58" s="239" t="s">
        <v>931</v>
      </c>
      <c r="M58" s="240" t="s">
        <v>74</v>
      </c>
      <c r="N58" s="240">
        <v>1</v>
      </c>
      <c r="O58" s="240"/>
      <c r="P58" s="240" t="s">
        <v>74</v>
      </c>
      <c r="Q58" s="240">
        <v>41</v>
      </c>
      <c r="R58" s="273">
        <v>0.06</v>
      </c>
      <c r="S58" s="274">
        <v>40.47</v>
      </c>
      <c r="T58" s="274">
        <f>SUM(R58:S58)</f>
        <v>40.53</v>
      </c>
      <c r="U58" s="275">
        <f>(V58-T58)</f>
        <v>1624.56</v>
      </c>
      <c r="V58" s="276">
        <v>1665.09</v>
      </c>
      <c r="W58" s="277">
        <v>122.86</v>
      </c>
      <c r="X58" s="278">
        <v>400</v>
      </c>
      <c r="Y58" s="278">
        <v>300</v>
      </c>
      <c r="Z58" s="278">
        <v>300</v>
      </c>
      <c r="AA58" s="279">
        <v>1</v>
      </c>
      <c r="AB58" s="279"/>
      <c r="AC58" s="280">
        <v>12</v>
      </c>
      <c r="AD58" s="281">
        <f>(R58*AC58)</f>
        <v>0.72</v>
      </c>
      <c r="AE58" s="281">
        <f>(S58*AC58)</f>
        <v>485.64</v>
      </c>
      <c r="AF58" s="281">
        <f>(T58*AC58)</f>
        <v>486.36</v>
      </c>
      <c r="AG58" s="281">
        <f>(U58*AC58)</f>
        <v>19494.72</v>
      </c>
      <c r="AH58" s="281">
        <f>(W58*AC58)</f>
        <v>1474.32</v>
      </c>
      <c r="AI58" s="281">
        <f>+X58+Y58+Z58</f>
        <v>1000</v>
      </c>
      <c r="AJ58" s="281">
        <f>(V58*AC58)</f>
        <v>19981.079999999998</v>
      </c>
      <c r="AK58" s="241"/>
      <c r="AL58" s="282" t="s">
        <v>86</v>
      </c>
    </row>
    <row r="59" spans="1:38" s="57" customFormat="1" ht="20.25" customHeight="1">
      <c r="A59" s="26"/>
      <c r="B59" s="63"/>
      <c r="C59" s="38"/>
      <c r="D59" s="102"/>
      <c r="E59" s="63"/>
      <c r="F59" s="63"/>
      <c r="G59" s="63"/>
      <c r="H59" s="148"/>
      <c r="I59" s="63"/>
      <c r="J59" s="25">
        <f>SUM(J54:J57)</f>
        <v>6263.8099999999995</v>
      </c>
      <c r="K59" s="65"/>
      <c r="L59" s="283"/>
      <c r="M59" s="269" t="s">
        <v>74</v>
      </c>
      <c r="N59" s="269">
        <f>SUM(N54:N58)</f>
        <v>5</v>
      </c>
      <c r="O59" s="269">
        <f>SUM(O54:O58)</f>
        <v>4</v>
      </c>
      <c r="P59" s="269" t="s">
        <v>74</v>
      </c>
      <c r="Q59" s="269"/>
      <c r="R59" s="267">
        <f>SUM(R54:R58)</f>
        <v>0.3</v>
      </c>
      <c r="S59" s="267">
        <f aca="true" t="shared" si="22" ref="S59:Z59">SUM(S54:S58)</f>
        <v>202.35</v>
      </c>
      <c r="T59" s="267">
        <f t="shared" si="22"/>
        <v>202.65</v>
      </c>
      <c r="U59" s="267">
        <f t="shared" si="22"/>
        <v>7891.369999999999</v>
      </c>
      <c r="V59" s="284">
        <f t="shared" si="22"/>
        <v>7928.9</v>
      </c>
      <c r="W59" s="267">
        <f t="shared" si="22"/>
        <v>578.6</v>
      </c>
      <c r="X59" s="267">
        <f t="shared" si="22"/>
        <v>2000</v>
      </c>
      <c r="Y59" s="267">
        <f t="shared" si="22"/>
        <v>1500</v>
      </c>
      <c r="Z59" s="267">
        <f t="shared" si="22"/>
        <v>1500</v>
      </c>
      <c r="AA59" s="269">
        <f>SUM(AA54:AA58)</f>
        <v>5</v>
      </c>
      <c r="AB59" s="269">
        <f>SUM(AB54:AB57)</f>
        <v>4</v>
      </c>
      <c r="AC59" s="255">
        <v>12</v>
      </c>
      <c r="AD59" s="267">
        <f aca="true" t="shared" si="23" ref="AD59:AJ59">SUM(AD54:AD58)</f>
        <v>3.5999999999999996</v>
      </c>
      <c r="AE59" s="267">
        <f t="shared" si="23"/>
        <v>2428.2</v>
      </c>
      <c r="AF59" s="267">
        <f t="shared" si="23"/>
        <v>2431.8</v>
      </c>
      <c r="AG59" s="267">
        <f t="shared" si="23"/>
        <v>94696.44</v>
      </c>
      <c r="AH59" s="267">
        <f t="shared" si="23"/>
        <v>6943.2</v>
      </c>
      <c r="AI59" s="267">
        <f t="shared" si="23"/>
        <v>5000</v>
      </c>
      <c r="AJ59" s="267">
        <f t="shared" si="23"/>
        <v>95146.8</v>
      </c>
      <c r="AK59" s="269">
        <v>4</v>
      </c>
      <c r="AL59" s="285"/>
    </row>
    <row r="60" spans="1:38" s="57" customFormat="1" ht="10.5" customHeight="1">
      <c r="A60" s="26"/>
      <c r="B60" s="59"/>
      <c r="C60" s="59"/>
      <c r="D60" s="59"/>
      <c r="E60" s="59"/>
      <c r="F60" s="59"/>
      <c r="G60" s="59"/>
      <c r="H60" s="148"/>
      <c r="I60" s="59"/>
      <c r="J60" s="59"/>
      <c r="K60" s="59"/>
      <c r="L60" s="241"/>
      <c r="M60" s="240"/>
      <c r="N60" s="240"/>
      <c r="O60" s="240"/>
      <c r="P60" s="240"/>
      <c r="Q60" s="240"/>
      <c r="R60" s="286"/>
      <c r="S60" s="243"/>
      <c r="T60" s="286"/>
      <c r="U60" s="244"/>
      <c r="V60" s="287"/>
      <c r="W60" s="246"/>
      <c r="X60" s="247"/>
      <c r="Y60" s="247"/>
      <c r="Z60" s="247"/>
      <c r="AA60" s="240"/>
      <c r="AB60" s="240"/>
      <c r="AC60" s="241"/>
      <c r="AD60" s="288"/>
      <c r="AE60" s="288"/>
      <c r="AF60" s="288"/>
      <c r="AG60" s="288"/>
      <c r="AH60" s="240"/>
      <c r="AI60" s="240"/>
      <c r="AJ60" s="289"/>
      <c r="AK60" s="240"/>
      <c r="AL60" s="290"/>
    </row>
    <row r="61" spans="1:38" s="57" customFormat="1" ht="20.25" customHeight="1">
      <c r="A61" s="26">
        <v>48</v>
      </c>
      <c r="B61" s="63" t="s">
        <v>531</v>
      </c>
      <c r="C61" s="158" t="s">
        <v>532</v>
      </c>
      <c r="D61" s="63" t="s">
        <v>705</v>
      </c>
      <c r="E61" s="63" t="s">
        <v>734</v>
      </c>
      <c r="F61" s="63" t="s">
        <v>82</v>
      </c>
      <c r="G61" s="63" t="s">
        <v>629</v>
      </c>
      <c r="H61" s="63" t="s">
        <v>83</v>
      </c>
      <c r="I61" s="63" t="s">
        <v>286</v>
      </c>
      <c r="J61" s="65">
        <v>1384.16</v>
      </c>
      <c r="K61" s="65">
        <v>30.21</v>
      </c>
      <c r="L61" s="239" t="s">
        <v>286</v>
      </c>
      <c r="M61" s="240" t="s">
        <v>82</v>
      </c>
      <c r="N61" s="240">
        <v>1</v>
      </c>
      <c r="O61" s="240">
        <v>1</v>
      </c>
      <c r="P61" s="240" t="s">
        <v>82</v>
      </c>
      <c r="Q61" s="240">
        <v>42</v>
      </c>
      <c r="R61" s="243">
        <v>0.05</v>
      </c>
      <c r="S61" s="243">
        <v>30.21</v>
      </c>
      <c r="T61" s="243">
        <f>SUM(R61:S61)</f>
        <v>30.26</v>
      </c>
      <c r="U61" s="272">
        <v>1384.16</v>
      </c>
      <c r="V61" s="252">
        <v>1384.16</v>
      </c>
      <c r="W61" s="246">
        <v>91.99</v>
      </c>
      <c r="X61" s="247">
        <v>400</v>
      </c>
      <c r="Y61" s="247">
        <v>300</v>
      </c>
      <c r="Z61" s="247">
        <v>300</v>
      </c>
      <c r="AA61" s="240">
        <v>1</v>
      </c>
      <c r="AB61" s="240">
        <v>1</v>
      </c>
      <c r="AC61" s="241">
        <v>12</v>
      </c>
      <c r="AD61" s="248">
        <f>(R61*AC61)</f>
        <v>0.6000000000000001</v>
      </c>
      <c r="AE61" s="248">
        <f>(S61*AC61)</f>
        <v>362.52</v>
      </c>
      <c r="AF61" s="248">
        <f>(T61*AC61)</f>
        <v>363.12</v>
      </c>
      <c r="AG61" s="248">
        <f>(U61*AC61)</f>
        <v>16609.920000000002</v>
      </c>
      <c r="AH61" s="248">
        <f>(W61*AC61)</f>
        <v>1103.8799999999999</v>
      </c>
      <c r="AI61" s="248">
        <f>+X61+Y61+Z61</f>
        <v>1000</v>
      </c>
      <c r="AJ61" s="248">
        <f>(V61*AC61)</f>
        <v>16609.920000000002</v>
      </c>
      <c r="AK61" s="241">
        <v>1</v>
      </c>
      <c r="AL61" s="290" t="s">
        <v>84</v>
      </c>
    </row>
    <row r="62" spans="1:38" s="57" customFormat="1" ht="20.25" customHeight="1">
      <c r="A62" s="26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255"/>
      <c r="M62" s="269" t="s">
        <v>82</v>
      </c>
      <c r="N62" s="269">
        <f>SUM(N61:N61)</f>
        <v>1</v>
      </c>
      <c r="O62" s="269">
        <f>SUM(O61:O61)</f>
        <v>1</v>
      </c>
      <c r="P62" s="269" t="s">
        <v>82</v>
      </c>
      <c r="Q62" s="269"/>
      <c r="R62" s="267">
        <f aca="true" t="shared" si="24" ref="R62:Z62">SUM(R61)</f>
        <v>0.05</v>
      </c>
      <c r="S62" s="267">
        <f t="shared" si="24"/>
        <v>30.21</v>
      </c>
      <c r="T62" s="267">
        <f t="shared" si="24"/>
        <v>30.26</v>
      </c>
      <c r="U62" s="291">
        <f t="shared" si="24"/>
        <v>1384.16</v>
      </c>
      <c r="V62" s="268">
        <f t="shared" si="24"/>
        <v>1384.16</v>
      </c>
      <c r="W62" s="292">
        <f t="shared" si="24"/>
        <v>91.99</v>
      </c>
      <c r="X62" s="293">
        <f t="shared" si="24"/>
        <v>400</v>
      </c>
      <c r="Y62" s="293">
        <f t="shared" si="24"/>
        <v>300</v>
      </c>
      <c r="Z62" s="293">
        <f t="shared" si="24"/>
        <v>300</v>
      </c>
      <c r="AA62" s="269">
        <f>SUM(AA61:AA61)</f>
        <v>1</v>
      </c>
      <c r="AB62" s="269">
        <f>SUM(AB61:AB61)</f>
        <v>1</v>
      </c>
      <c r="AC62" s="255">
        <v>12</v>
      </c>
      <c r="AD62" s="294">
        <v>0.6</v>
      </c>
      <c r="AE62" s="294">
        <v>362.52</v>
      </c>
      <c r="AF62" s="294">
        <v>363.12</v>
      </c>
      <c r="AG62" s="294">
        <f>SUM(AG61)</f>
        <v>16609.920000000002</v>
      </c>
      <c r="AH62" s="294">
        <f>(W62*AC62)</f>
        <v>1103.8799999999999</v>
      </c>
      <c r="AI62" s="294">
        <f>SUM(AI61)</f>
        <v>1000</v>
      </c>
      <c r="AJ62" s="294">
        <f>SUM(AJ61)</f>
        <v>16609.920000000002</v>
      </c>
      <c r="AK62" s="255">
        <v>1</v>
      </c>
      <c r="AL62" s="285"/>
    </row>
    <row r="63" spans="1:38" s="57" customFormat="1" ht="10.5" customHeight="1">
      <c r="A63" s="26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241"/>
      <c r="M63" s="240"/>
      <c r="N63" s="240"/>
      <c r="O63" s="240"/>
      <c r="P63" s="240"/>
      <c r="Q63" s="240"/>
      <c r="R63" s="243"/>
      <c r="S63" s="243"/>
      <c r="T63" s="243"/>
      <c r="U63" s="244"/>
      <c r="V63" s="295"/>
      <c r="W63" s="246"/>
      <c r="X63" s="247"/>
      <c r="Y63" s="247"/>
      <c r="Z63" s="247"/>
      <c r="AA63" s="240"/>
      <c r="AB63" s="240"/>
      <c r="AC63" s="241"/>
      <c r="AD63" s="248"/>
      <c r="AE63" s="248"/>
      <c r="AF63" s="248"/>
      <c r="AG63" s="248"/>
      <c r="AH63" s="248"/>
      <c r="AI63" s="248"/>
      <c r="AJ63" s="248"/>
      <c r="AK63" s="241"/>
      <c r="AL63" s="290"/>
    </row>
    <row r="64" spans="1:38" s="57" customFormat="1" ht="20.25" customHeight="1">
      <c r="A64" s="26">
        <v>51</v>
      </c>
      <c r="B64" s="63" t="s">
        <v>562</v>
      </c>
      <c r="C64" s="158" t="s">
        <v>550</v>
      </c>
      <c r="D64" s="63" t="s">
        <v>735</v>
      </c>
      <c r="E64" s="63" t="s">
        <v>736</v>
      </c>
      <c r="F64" s="63" t="s">
        <v>85</v>
      </c>
      <c r="G64" s="63" t="s">
        <v>629</v>
      </c>
      <c r="H64" s="63" t="s">
        <v>83</v>
      </c>
      <c r="I64" s="63" t="s">
        <v>222</v>
      </c>
      <c r="J64" s="65">
        <v>1665.09</v>
      </c>
      <c r="K64" s="65">
        <v>29.62</v>
      </c>
      <c r="L64" s="239" t="s">
        <v>222</v>
      </c>
      <c r="M64" s="240" t="s">
        <v>85</v>
      </c>
      <c r="N64" s="240">
        <v>1</v>
      </c>
      <c r="O64" s="240">
        <v>1</v>
      </c>
      <c r="P64" s="240" t="s">
        <v>85</v>
      </c>
      <c r="Q64" s="240">
        <v>43</v>
      </c>
      <c r="R64" s="243">
        <v>0.05</v>
      </c>
      <c r="S64" s="296">
        <v>29.62</v>
      </c>
      <c r="T64" s="243">
        <f>SUM(R64:S64)</f>
        <v>29.67</v>
      </c>
      <c r="U64" s="272">
        <v>1384.16</v>
      </c>
      <c r="V64" s="250">
        <v>1665.09</v>
      </c>
      <c r="W64" s="246">
        <v>117.28</v>
      </c>
      <c r="X64" s="247">
        <v>400</v>
      </c>
      <c r="Y64" s="247">
        <v>300</v>
      </c>
      <c r="Z64" s="247">
        <v>300</v>
      </c>
      <c r="AA64" s="240">
        <v>1</v>
      </c>
      <c r="AB64" s="240">
        <v>1</v>
      </c>
      <c r="AC64" s="241">
        <v>12</v>
      </c>
      <c r="AD64" s="248">
        <f>(R64*AC64)</f>
        <v>0.6000000000000001</v>
      </c>
      <c r="AE64" s="248">
        <f aca="true" t="shared" si="25" ref="AE64:AE69">(S64*AC64)</f>
        <v>355.44</v>
      </c>
      <c r="AF64" s="248">
        <f aca="true" t="shared" si="26" ref="AF64:AF69">(T64*AC64)</f>
        <v>356.04</v>
      </c>
      <c r="AG64" s="248">
        <f aca="true" t="shared" si="27" ref="AG64:AG69">(U64*AC64)</f>
        <v>16609.920000000002</v>
      </c>
      <c r="AH64" s="248">
        <f aca="true" t="shared" si="28" ref="AH64:AH69">(W64*AC64)</f>
        <v>1407.3600000000001</v>
      </c>
      <c r="AI64" s="248">
        <f>+X64+Y64+Z64</f>
        <v>1000</v>
      </c>
      <c r="AJ64" s="248">
        <f aca="true" t="shared" si="29" ref="AJ64:AJ69">(V64*AC64)</f>
        <v>19981.079999999998</v>
      </c>
      <c r="AK64" s="241">
        <v>1</v>
      </c>
      <c r="AL64" s="297" t="s">
        <v>624</v>
      </c>
    </row>
    <row r="65" spans="1:38" s="57" customFormat="1" ht="20.25" customHeight="1">
      <c r="A65" s="26">
        <v>52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255"/>
      <c r="M65" s="269" t="s">
        <v>85</v>
      </c>
      <c r="N65" s="298">
        <f>SUM(N64)</f>
        <v>1</v>
      </c>
      <c r="O65" s="298">
        <f>SUM(O64)</f>
        <v>1</v>
      </c>
      <c r="P65" s="269" t="s">
        <v>85</v>
      </c>
      <c r="Q65" s="269"/>
      <c r="R65" s="267">
        <f aca="true" t="shared" si="30" ref="R65:Z65">SUM(R64)</f>
        <v>0.05</v>
      </c>
      <c r="S65" s="267">
        <f t="shared" si="30"/>
        <v>29.62</v>
      </c>
      <c r="T65" s="267">
        <f t="shared" si="30"/>
        <v>29.67</v>
      </c>
      <c r="U65" s="291">
        <f t="shared" si="30"/>
        <v>1384.16</v>
      </c>
      <c r="V65" s="268">
        <f t="shared" si="30"/>
        <v>1665.09</v>
      </c>
      <c r="W65" s="292">
        <f t="shared" si="30"/>
        <v>117.28</v>
      </c>
      <c r="X65" s="293">
        <f t="shared" si="30"/>
        <v>400</v>
      </c>
      <c r="Y65" s="293">
        <f t="shared" si="30"/>
        <v>300</v>
      </c>
      <c r="Z65" s="293">
        <f t="shared" si="30"/>
        <v>300</v>
      </c>
      <c r="AA65" s="269">
        <f>SUM(AA64)</f>
        <v>1</v>
      </c>
      <c r="AB65" s="269">
        <f>SUM(AB64)</f>
        <v>1</v>
      </c>
      <c r="AC65" s="255">
        <v>12</v>
      </c>
      <c r="AD65" s="294">
        <v>0.6</v>
      </c>
      <c r="AE65" s="294">
        <f t="shared" si="25"/>
        <v>355.44</v>
      </c>
      <c r="AF65" s="294">
        <f t="shared" si="26"/>
        <v>356.04</v>
      </c>
      <c r="AG65" s="294">
        <f t="shared" si="27"/>
        <v>16609.920000000002</v>
      </c>
      <c r="AH65" s="294">
        <f t="shared" si="28"/>
        <v>1407.3600000000001</v>
      </c>
      <c r="AI65" s="294">
        <f>SUM(AI64)</f>
        <v>1000</v>
      </c>
      <c r="AJ65" s="294">
        <f t="shared" si="29"/>
        <v>19981.079999999998</v>
      </c>
      <c r="AK65" s="255">
        <v>1</v>
      </c>
      <c r="AL65" s="285"/>
    </row>
    <row r="66" spans="1:38" s="57" customFormat="1" ht="20.25" customHeight="1">
      <c r="A66" s="26">
        <v>53</v>
      </c>
      <c r="B66" s="59"/>
      <c r="C66" s="128" t="s">
        <v>914</v>
      </c>
      <c r="D66" s="59"/>
      <c r="E66" s="58" t="s">
        <v>88</v>
      </c>
      <c r="F66" s="63" t="s">
        <v>87</v>
      </c>
      <c r="G66" s="59"/>
      <c r="H66" s="59"/>
      <c r="I66" s="59"/>
      <c r="J66" s="163">
        <v>1303.28</v>
      </c>
      <c r="K66" s="59"/>
      <c r="L66" s="240" t="s">
        <v>327</v>
      </c>
      <c r="M66" s="240" t="s">
        <v>87</v>
      </c>
      <c r="N66" s="240">
        <v>1</v>
      </c>
      <c r="O66" s="240"/>
      <c r="P66" s="240" t="s">
        <v>87</v>
      </c>
      <c r="Q66" s="240">
        <v>44</v>
      </c>
      <c r="R66" s="274">
        <v>0.05</v>
      </c>
      <c r="S66" s="274">
        <v>29.62</v>
      </c>
      <c r="T66" s="274">
        <f>SUM(R66:S66)</f>
        <v>29.67</v>
      </c>
      <c r="U66" s="275">
        <v>1083.73</v>
      </c>
      <c r="V66" s="299">
        <v>1303.28</v>
      </c>
      <c r="W66" s="277">
        <v>84.71</v>
      </c>
      <c r="X66" s="278">
        <v>400</v>
      </c>
      <c r="Y66" s="278">
        <v>300</v>
      </c>
      <c r="Z66" s="278">
        <v>300</v>
      </c>
      <c r="AA66" s="279">
        <v>1</v>
      </c>
      <c r="AB66" s="279"/>
      <c r="AC66" s="280">
        <v>12</v>
      </c>
      <c r="AD66" s="281">
        <f>(R66*AC66)</f>
        <v>0.6000000000000001</v>
      </c>
      <c r="AE66" s="281">
        <f t="shared" si="25"/>
        <v>355.44</v>
      </c>
      <c r="AF66" s="281">
        <f t="shared" si="26"/>
        <v>356.04</v>
      </c>
      <c r="AG66" s="281">
        <f t="shared" si="27"/>
        <v>13004.76</v>
      </c>
      <c r="AH66" s="281">
        <f t="shared" si="28"/>
        <v>1016.52</v>
      </c>
      <c r="AI66" s="281">
        <f>+X66+Y66+Z66</f>
        <v>1000</v>
      </c>
      <c r="AJ66" s="281">
        <f t="shared" si="29"/>
        <v>15639.36</v>
      </c>
      <c r="AK66" s="280"/>
      <c r="AL66" s="300" t="s">
        <v>86</v>
      </c>
    </row>
    <row r="67" spans="1:38" s="57" customFormat="1" ht="20.25" customHeight="1">
      <c r="A67" s="26">
        <v>54</v>
      </c>
      <c r="B67" s="63" t="s">
        <v>585</v>
      </c>
      <c r="C67" s="149" t="s">
        <v>586</v>
      </c>
      <c r="D67" s="63" t="s">
        <v>737</v>
      </c>
      <c r="E67" s="63" t="s">
        <v>738</v>
      </c>
      <c r="F67" s="63" t="s">
        <v>87</v>
      </c>
      <c r="G67" s="63" t="s">
        <v>629</v>
      </c>
      <c r="H67" s="63" t="s">
        <v>83</v>
      </c>
      <c r="I67" s="63" t="s">
        <v>327</v>
      </c>
      <c r="J67" s="65">
        <v>1303.22</v>
      </c>
      <c r="K67" s="59"/>
      <c r="L67" s="239" t="s">
        <v>327</v>
      </c>
      <c r="M67" s="240" t="str">
        <f>M66</f>
        <v>SPC</v>
      </c>
      <c r="N67" s="240">
        <v>1</v>
      </c>
      <c r="O67" s="240">
        <v>1</v>
      </c>
      <c r="P67" s="240" t="str">
        <f>P66</f>
        <v>SPC</v>
      </c>
      <c r="Q67" s="240">
        <v>45</v>
      </c>
      <c r="R67" s="243">
        <v>0.05</v>
      </c>
      <c r="S67" s="243">
        <v>29.62</v>
      </c>
      <c r="T67" s="243">
        <f>SUM(R67:S67)</f>
        <v>29.67</v>
      </c>
      <c r="U67" s="244">
        <v>1083.73</v>
      </c>
      <c r="V67" s="250">
        <v>1303.22</v>
      </c>
      <c r="W67" s="246">
        <v>84.71</v>
      </c>
      <c r="X67" s="247">
        <v>400</v>
      </c>
      <c r="Y67" s="247">
        <v>300</v>
      </c>
      <c r="Z67" s="247">
        <v>300</v>
      </c>
      <c r="AA67" s="240">
        <v>1</v>
      </c>
      <c r="AB67" s="240">
        <v>1</v>
      </c>
      <c r="AC67" s="241">
        <v>12</v>
      </c>
      <c r="AD67" s="248">
        <f>(R67*AC67)</f>
        <v>0.6000000000000001</v>
      </c>
      <c r="AE67" s="248">
        <f t="shared" si="25"/>
        <v>355.44</v>
      </c>
      <c r="AF67" s="248">
        <f t="shared" si="26"/>
        <v>356.04</v>
      </c>
      <c r="AG67" s="248">
        <f t="shared" si="27"/>
        <v>13004.76</v>
      </c>
      <c r="AH67" s="248">
        <f t="shared" si="28"/>
        <v>1016.52</v>
      </c>
      <c r="AI67" s="248">
        <f>+X67+Y67+Z67</f>
        <v>1000</v>
      </c>
      <c r="AJ67" s="248">
        <f t="shared" si="29"/>
        <v>15638.64</v>
      </c>
      <c r="AK67" s="241">
        <v>1</v>
      </c>
      <c r="AL67" s="290" t="s">
        <v>89</v>
      </c>
    </row>
    <row r="68" spans="1:38" s="57" customFormat="1" ht="20.25" customHeight="1">
      <c r="A68" s="26">
        <v>56</v>
      </c>
      <c r="B68" s="59"/>
      <c r="C68" s="129" t="s">
        <v>892</v>
      </c>
      <c r="D68" s="59"/>
      <c r="E68" s="59"/>
      <c r="F68" s="59"/>
      <c r="G68" s="59"/>
      <c r="H68" s="59"/>
      <c r="I68" s="59"/>
      <c r="J68" s="164">
        <v>1665.09</v>
      </c>
      <c r="K68" s="59"/>
      <c r="L68" s="239" t="s">
        <v>194</v>
      </c>
      <c r="M68" s="240" t="s">
        <v>87</v>
      </c>
      <c r="N68" s="240">
        <v>1</v>
      </c>
      <c r="O68" s="240"/>
      <c r="P68" s="240" t="s">
        <v>87</v>
      </c>
      <c r="Q68" s="240">
        <v>46</v>
      </c>
      <c r="R68" s="274">
        <v>0.05</v>
      </c>
      <c r="S68" s="274">
        <v>29.62</v>
      </c>
      <c r="T68" s="274">
        <f>SUM(R68:S68)</f>
        <v>29.67</v>
      </c>
      <c r="U68" s="275">
        <v>1083.73</v>
      </c>
      <c r="V68" s="301">
        <v>1665.09</v>
      </c>
      <c r="W68" s="302">
        <v>121.79</v>
      </c>
      <c r="X68" s="278">
        <v>400</v>
      </c>
      <c r="Y68" s="278">
        <v>300</v>
      </c>
      <c r="Z68" s="278">
        <v>300</v>
      </c>
      <c r="AA68" s="279">
        <v>1</v>
      </c>
      <c r="AB68" s="279"/>
      <c r="AC68" s="280">
        <v>12</v>
      </c>
      <c r="AD68" s="281">
        <f>(R68*AC68)</f>
        <v>0.6000000000000001</v>
      </c>
      <c r="AE68" s="281">
        <f t="shared" si="25"/>
        <v>355.44</v>
      </c>
      <c r="AF68" s="281">
        <f t="shared" si="26"/>
        <v>356.04</v>
      </c>
      <c r="AG68" s="281">
        <f t="shared" si="27"/>
        <v>13004.76</v>
      </c>
      <c r="AH68" s="281">
        <f t="shared" si="28"/>
        <v>1461.48</v>
      </c>
      <c r="AI68" s="281">
        <f>+X68+Y68+Z68</f>
        <v>1000</v>
      </c>
      <c r="AJ68" s="281">
        <f t="shared" si="29"/>
        <v>19981.079999999998</v>
      </c>
      <c r="AK68" s="280"/>
      <c r="AL68" s="300" t="s">
        <v>86</v>
      </c>
    </row>
    <row r="69" spans="1:38" s="57" customFormat="1" ht="20.25" customHeight="1">
      <c r="A69" s="26">
        <v>57</v>
      </c>
      <c r="B69" s="59"/>
      <c r="C69" s="59"/>
      <c r="D69" s="59"/>
      <c r="E69" s="59"/>
      <c r="F69" s="59"/>
      <c r="G69" s="59"/>
      <c r="H69" s="59"/>
      <c r="I69" s="59"/>
      <c r="J69" s="123">
        <f>+J72-J71</f>
        <v>436.16999999999985</v>
      </c>
      <c r="K69" s="59"/>
      <c r="L69" s="255"/>
      <c r="M69" s="269" t="s">
        <v>87</v>
      </c>
      <c r="N69" s="298">
        <f>SUM(N66:N68)</f>
        <v>3</v>
      </c>
      <c r="O69" s="298">
        <f>SUM(O66:O68)</f>
        <v>1</v>
      </c>
      <c r="P69" s="269" t="s">
        <v>90</v>
      </c>
      <c r="Q69" s="269"/>
      <c r="R69" s="267">
        <f aca="true" t="shared" si="31" ref="R69:AB69">SUM(R66:R68)</f>
        <v>0.15000000000000002</v>
      </c>
      <c r="S69" s="267">
        <f t="shared" si="31"/>
        <v>88.86</v>
      </c>
      <c r="T69" s="267">
        <f t="shared" si="31"/>
        <v>89.01</v>
      </c>
      <c r="U69" s="291">
        <f t="shared" si="31"/>
        <v>3251.19</v>
      </c>
      <c r="V69" s="284">
        <f t="shared" si="31"/>
        <v>4271.59</v>
      </c>
      <c r="W69" s="303">
        <f t="shared" si="31"/>
        <v>291.21</v>
      </c>
      <c r="X69" s="304">
        <f t="shared" si="31"/>
        <v>1200</v>
      </c>
      <c r="Y69" s="304">
        <f t="shared" si="31"/>
        <v>900</v>
      </c>
      <c r="Z69" s="304">
        <f t="shared" si="31"/>
        <v>900</v>
      </c>
      <c r="AA69" s="298">
        <f t="shared" si="31"/>
        <v>3</v>
      </c>
      <c r="AB69" s="298">
        <f t="shared" si="31"/>
        <v>1</v>
      </c>
      <c r="AC69" s="298">
        <v>12</v>
      </c>
      <c r="AD69" s="267">
        <f>SUM(AD66:AD68)</f>
        <v>1.8000000000000003</v>
      </c>
      <c r="AE69" s="294">
        <f t="shared" si="25"/>
        <v>1066.32</v>
      </c>
      <c r="AF69" s="294">
        <f t="shared" si="26"/>
        <v>1068.1200000000001</v>
      </c>
      <c r="AG69" s="294">
        <f t="shared" si="27"/>
        <v>39014.28</v>
      </c>
      <c r="AH69" s="294">
        <f t="shared" si="28"/>
        <v>3494.5199999999995</v>
      </c>
      <c r="AI69" s="294">
        <f>SUM(AI67:AI68)</f>
        <v>2000</v>
      </c>
      <c r="AJ69" s="294">
        <f t="shared" si="29"/>
        <v>51259.08</v>
      </c>
      <c r="AK69" s="298">
        <v>1</v>
      </c>
      <c r="AL69" s="305"/>
    </row>
    <row r="70" spans="1:38" s="57" customFormat="1" ht="10.5" customHeight="1">
      <c r="A70" s="26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241"/>
      <c r="M70" s="240"/>
      <c r="N70" s="240"/>
      <c r="O70" s="240"/>
      <c r="P70" s="240"/>
      <c r="Q70" s="240"/>
      <c r="R70" s="243"/>
      <c r="S70" s="243"/>
      <c r="T70" s="243"/>
      <c r="U70" s="244"/>
      <c r="V70" s="287"/>
      <c r="W70" s="306"/>
      <c r="X70" s="307"/>
      <c r="Y70" s="307"/>
      <c r="Z70" s="307"/>
      <c r="AA70" s="240"/>
      <c r="AB70" s="240"/>
      <c r="AC70" s="241"/>
      <c r="AD70" s="248"/>
      <c r="AE70" s="248"/>
      <c r="AF70" s="248"/>
      <c r="AG70" s="248"/>
      <c r="AH70" s="248"/>
      <c r="AI70" s="248"/>
      <c r="AJ70" s="248"/>
      <c r="AK70" s="240"/>
      <c r="AL70" s="308"/>
    </row>
    <row r="71" spans="1:38" s="57" customFormat="1" ht="20.25" customHeight="1">
      <c r="A71" s="26">
        <v>60</v>
      </c>
      <c r="B71" s="59"/>
      <c r="C71" s="38" t="s">
        <v>588</v>
      </c>
      <c r="D71" s="59"/>
      <c r="E71" s="58" t="s">
        <v>92</v>
      </c>
      <c r="F71" s="59"/>
      <c r="G71" s="59"/>
      <c r="H71" s="59"/>
      <c r="I71" s="59"/>
      <c r="J71" s="163">
        <v>1217.13</v>
      </c>
      <c r="K71" s="59"/>
      <c r="L71" s="240" t="s">
        <v>547</v>
      </c>
      <c r="M71" s="240" t="s">
        <v>91</v>
      </c>
      <c r="N71" s="240">
        <v>1</v>
      </c>
      <c r="O71" s="240"/>
      <c r="P71" s="240" t="s">
        <v>91</v>
      </c>
      <c r="Q71" s="240">
        <v>47</v>
      </c>
      <c r="R71" s="274">
        <v>0.05</v>
      </c>
      <c r="S71" s="274">
        <v>29.17</v>
      </c>
      <c r="T71" s="274">
        <f>SUM(R71:S71)</f>
        <v>29.220000000000002</v>
      </c>
      <c r="U71" s="275">
        <v>1083.73</v>
      </c>
      <c r="V71" s="299">
        <v>1217.13</v>
      </c>
      <c r="W71" s="302">
        <v>121.79</v>
      </c>
      <c r="X71" s="278">
        <v>400</v>
      </c>
      <c r="Y71" s="278">
        <v>300</v>
      </c>
      <c r="Z71" s="278">
        <v>300</v>
      </c>
      <c r="AA71" s="279">
        <v>1</v>
      </c>
      <c r="AB71" s="279"/>
      <c r="AC71" s="280">
        <v>12</v>
      </c>
      <c r="AD71" s="281">
        <f>(R71*AC71)</f>
        <v>0.6000000000000001</v>
      </c>
      <c r="AE71" s="281">
        <f>(S71*AC71)</f>
        <v>350.04</v>
      </c>
      <c r="AF71" s="281">
        <f>(T71*AC71)</f>
        <v>350.64000000000004</v>
      </c>
      <c r="AG71" s="281">
        <f>(U71*AC71)</f>
        <v>13004.76</v>
      </c>
      <c r="AH71" s="281">
        <f>(W71*AC71)</f>
        <v>1461.48</v>
      </c>
      <c r="AI71" s="281">
        <f>+X71+Y71+Z71</f>
        <v>1000</v>
      </c>
      <c r="AJ71" s="281">
        <f>(V71*AC71)</f>
        <v>14605.560000000001</v>
      </c>
      <c r="AK71" s="280"/>
      <c r="AL71" s="300" t="s">
        <v>86</v>
      </c>
    </row>
    <row r="72" spans="1:38" s="57" customFormat="1" ht="20.25" customHeight="1">
      <c r="A72" s="26">
        <v>61</v>
      </c>
      <c r="B72" s="59"/>
      <c r="C72" s="59"/>
      <c r="D72" s="59"/>
      <c r="E72" s="59"/>
      <c r="F72" s="59"/>
      <c r="G72" s="59"/>
      <c r="H72" s="59"/>
      <c r="I72" s="59"/>
      <c r="J72" s="59">
        <v>1653.3</v>
      </c>
      <c r="K72" s="59"/>
      <c r="L72" s="255"/>
      <c r="M72" s="269" t="s">
        <v>91</v>
      </c>
      <c r="N72" s="269">
        <f>SUM(N71)</f>
        <v>1</v>
      </c>
      <c r="O72" s="269">
        <f>SUM(O71)</f>
        <v>0</v>
      </c>
      <c r="P72" s="269" t="s">
        <v>91</v>
      </c>
      <c r="Q72" s="269"/>
      <c r="R72" s="267">
        <f>SUM(R71)</f>
        <v>0.05</v>
      </c>
      <c r="S72" s="267">
        <f>SUM(S71)</f>
        <v>29.17</v>
      </c>
      <c r="T72" s="267">
        <f>SUM(T71)</f>
        <v>29.220000000000002</v>
      </c>
      <c r="U72" s="291">
        <f>SUM(U71)</f>
        <v>1083.73</v>
      </c>
      <c r="V72" s="284">
        <f>SUM(V71:V71)</f>
        <v>1217.13</v>
      </c>
      <c r="W72" s="303">
        <f>SUM(W71:W71)</f>
        <v>121.79</v>
      </c>
      <c r="X72" s="303">
        <f>SUM(X71:X71)</f>
        <v>400</v>
      </c>
      <c r="Y72" s="303">
        <f>SUM(Y71:Y71)</f>
        <v>300</v>
      </c>
      <c r="Z72" s="303">
        <f>SUM(Z71:Z71)</f>
        <v>300</v>
      </c>
      <c r="AA72" s="269">
        <f>SUM(AA71)</f>
        <v>1</v>
      </c>
      <c r="AB72" s="269">
        <f>SUM(AB71)</f>
        <v>0</v>
      </c>
      <c r="AC72" s="255">
        <v>12</v>
      </c>
      <c r="AD72" s="267">
        <f aca="true" t="shared" si="32" ref="AD72:AJ72">SUM(AD71)</f>
        <v>0.6000000000000001</v>
      </c>
      <c r="AE72" s="267">
        <f t="shared" si="32"/>
        <v>350.04</v>
      </c>
      <c r="AF72" s="267">
        <f t="shared" si="32"/>
        <v>350.64000000000004</v>
      </c>
      <c r="AG72" s="267">
        <f t="shared" si="32"/>
        <v>13004.76</v>
      </c>
      <c r="AH72" s="267">
        <f t="shared" si="32"/>
        <v>1461.48</v>
      </c>
      <c r="AI72" s="267">
        <f t="shared" si="32"/>
        <v>1000</v>
      </c>
      <c r="AJ72" s="267">
        <f t="shared" si="32"/>
        <v>14605.560000000001</v>
      </c>
      <c r="AK72" s="255"/>
      <c r="AL72" s="285"/>
    </row>
    <row r="73" spans="1:38" s="82" customFormat="1" ht="12" customHeight="1">
      <c r="A73" s="26">
        <v>62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241"/>
      <c r="M73" s="240"/>
      <c r="N73" s="240"/>
      <c r="O73" s="240"/>
      <c r="P73" s="240"/>
      <c r="Q73" s="240"/>
      <c r="R73" s="243"/>
      <c r="S73" s="243"/>
      <c r="T73" s="243"/>
      <c r="U73" s="244"/>
      <c r="V73" s="295"/>
      <c r="W73" s="246"/>
      <c r="X73" s="247"/>
      <c r="Y73" s="247"/>
      <c r="Z73" s="247"/>
      <c r="AA73" s="240"/>
      <c r="AB73" s="240"/>
      <c r="AC73" s="241"/>
      <c r="AD73" s="248"/>
      <c r="AE73" s="248"/>
      <c r="AF73" s="248"/>
      <c r="AG73" s="248"/>
      <c r="AH73" s="248"/>
      <c r="AI73" s="248"/>
      <c r="AJ73" s="248"/>
      <c r="AK73" s="241"/>
      <c r="AL73" s="309"/>
    </row>
    <row r="74" spans="1:38" s="57" customFormat="1" ht="20.25" customHeight="1">
      <c r="A74" s="26">
        <v>63</v>
      </c>
      <c r="B74" s="63" t="s">
        <v>589</v>
      </c>
      <c r="C74" s="158" t="s">
        <v>590</v>
      </c>
      <c r="D74" s="63" t="s">
        <v>649</v>
      </c>
      <c r="E74" s="63" t="s">
        <v>744</v>
      </c>
      <c r="F74" s="63" t="s">
        <v>93</v>
      </c>
      <c r="G74" s="63" t="s">
        <v>629</v>
      </c>
      <c r="H74" s="63" t="s">
        <v>83</v>
      </c>
      <c r="I74" s="76" t="s">
        <v>932</v>
      </c>
      <c r="J74" s="65">
        <v>1261.34</v>
      </c>
      <c r="K74" s="65">
        <v>28.84</v>
      </c>
      <c r="L74" s="240" t="s">
        <v>932</v>
      </c>
      <c r="M74" s="240" t="s">
        <v>93</v>
      </c>
      <c r="N74" s="240">
        <v>1</v>
      </c>
      <c r="O74" s="240">
        <v>1</v>
      </c>
      <c r="P74" s="240" t="s">
        <v>93</v>
      </c>
      <c r="Q74" s="240">
        <v>48</v>
      </c>
      <c r="R74" s="243">
        <v>0.05</v>
      </c>
      <c r="S74" s="243">
        <v>28.84</v>
      </c>
      <c r="T74" s="243">
        <f>SUM(R74:S74)</f>
        <v>28.89</v>
      </c>
      <c r="U74" s="244">
        <f>(V74-T74)</f>
        <v>1232.4499999999998</v>
      </c>
      <c r="V74" s="250">
        <v>1261.34</v>
      </c>
      <c r="W74" s="246">
        <v>80.94</v>
      </c>
      <c r="X74" s="247">
        <v>400</v>
      </c>
      <c r="Y74" s="247">
        <v>300</v>
      </c>
      <c r="Z74" s="247">
        <v>300</v>
      </c>
      <c r="AA74" s="240">
        <v>1</v>
      </c>
      <c r="AB74" s="240">
        <v>1</v>
      </c>
      <c r="AC74" s="241">
        <v>12</v>
      </c>
      <c r="AD74" s="248">
        <f>(R74*AC74)</f>
        <v>0.6000000000000001</v>
      </c>
      <c r="AE74" s="248">
        <f>(S74*AC74)</f>
        <v>346.08</v>
      </c>
      <c r="AF74" s="248">
        <f>(T74*AC74)</f>
        <v>346.68</v>
      </c>
      <c r="AG74" s="248">
        <f>(U74*AC74)</f>
        <v>14789.399999999998</v>
      </c>
      <c r="AH74" s="248">
        <f>(W74*AC74)</f>
        <v>971.28</v>
      </c>
      <c r="AI74" s="248">
        <f>+X74+Y74+Z74</f>
        <v>1000</v>
      </c>
      <c r="AJ74" s="248">
        <f>(V74*AC74)</f>
        <v>15136.079999999998</v>
      </c>
      <c r="AK74" s="241">
        <v>1</v>
      </c>
      <c r="AL74" s="309" t="s">
        <v>94</v>
      </c>
    </row>
    <row r="75" spans="1:38" s="57" customFormat="1" ht="20.25" customHeight="1">
      <c r="A75" s="26">
        <v>64</v>
      </c>
      <c r="B75" s="63" t="s">
        <v>536</v>
      </c>
      <c r="C75" s="158" t="s">
        <v>537</v>
      </c>
      <c r="D75" s="63" t="s">
        <v>739</v>
      </c>
      <c r="E75" s="63" t="s">
        <v>740</v>
      </c>
      <c r="F75" s="63" t="s">
        <v>93</v>
      </c>
      <c r="G75" s="63" t="s">
        <v>627</v>
      </c>
      <c r="H75" s="63" t="s">
        <v>83</v>
      </c>
      <c r="I75" s="63" t="s">
        <v>929</v>
      </c>
      <c r="J75" s="65">
        <v>1653.09</v>
      </c>
      <c r="K75" s="65">
        <v>28.48</v>
      </c>
      <c r="L75" s="239" t="s">
        <v>929</v>
      </c>
      <c r="M75" s="240" t="s">
        <v>93</v>
      </c>
      <c r="N75" s="240">
        <v>1</v>
      </c>
      <c r="O75" s="240">
        <v>1</v>
      </c>
      <c r="P75" s="240" t="s">
        <v>93</v>
      </c>
      <c r="Q75" s="240">
        <v>49</v>
      </c>
      <c r="R75" s="243">
        <v>0.05</v>
      </c>
      <c r="S75" s="243">
        <v>28.84</v>
      </c>
      <c r="T75" s="243">
        <f>SUM(R75:S75)</f>
        <v>28.89</v>
      </c>
      <c r="U75" s="244">
        <f>(V75-T75)</f>
        <v>1624.1999999999998</v>
      </c>
      <c r="V75" s="250">
        <v>1653.09</v>
      </c>
      <c r="W75" s="246">
        <v>121.78</v>
      </c>
      <c r="X75" s="247">
        <v>400</v>
      </c>
      <c r="Y75" s="247">
        <v>300</v>
      </c>
      <c r="Z75" s="247">
        <v>300</v>
      </c>
      <c r="AA75" s="240">
        <v>1</v>
      </c>
      <c r="AB75" s="240">
        <v>1</v>
      </c>
      <c r="AC75" s="241">
        <v>12</v>
      </c>
      <c r="AD75" s="248">
        <f>(R75*AC75)</f>
        <v>0.6000000000000001</v>
      </c>
      <c r="AE75" s="248">
        <f>(S75*AC75)</f>
        <v>346.08</v>
      </c>
      <c r="AF75" s="248">
        <f>(T75*AC75)</f>
        <v>346.68</v>
      </c>
      <c r="AG75" s="248">
        <f>(U75*AC75)</f>
        <v>19490.399999999998</v>
      </c>
      <c r="AH75" s="248">
        <f>(W75*AC75)</f>
        <v>1461.3600000000001</v>
      </c>
      <c r="AI75" s="248">
        <f>+X75+Y75+Z75</f>
        <v>1000</v>
      </c>
      <c r="AJ75" s="248">
        <f>(V75*AC75)</f>
        <v>19837.079999999998</v>
      </c>
      <c r="AK75" s="241">
        <v>2</v>
      </c>
      <c r="AL75" s="310" t="s">
        <v>623</v>
      </c>
    </row>
    <row r="76" spans="1:38" s="57" customFormat="1" ht="20.25" customHeight="1">
      <c r="A76" s="26">
        <v>65</v>
      </c>
      <c r="B76" s="63" t="s">
        <v>741</v>
      </c>
      <c r="C76" s="158" t="s">
        <v>742</v>
      </c>
      <c r="D76" s="63" t="s">
        <v>625</v>
      </c>
      <c r="E76" s="63" t="s">
        <v>743</v>
      </c>
      <c r="F76" s="63" t="s">
        <v>93</v>
      </c>
      <c r="G76" s="63" t="s">
        <v>629</v>
      </c>
      <c r="H76" s="63" t="s">
        <v>83</v>
      </c>
      <c r="I76" s="63" t="s">
        <v>247</v>
      </c>
      <c r="J76" s="65">
        <v>1653.09</v>
      </c>
      <c r="K76" s="65">
        <v>28.48</v>
      </c>
      <c r="L76" s="239" t="s">
        <v>247</v>
      </c>
      <c r="M76" s="240" t="s">
        <v>93</v>
      </c>
      <c r="N76" s="240">
        <v>1</v>
      </c>
      <c r="O76" s="240">
        <v>1</v>
      </c>
      <c r="P76" s="240" t="s">
        <v>93</v>
      </c>
      <c r="Q76" s="240">
        <v>50</v>
      </c>
      <c r="R76" s="243">
        <v>0.05</v>
      </c>
      <c r="S76" s="243">
        <v>28.84</v>
      </c>
      <c r="T76" s="243">
        <f>SUM(R76:S76)</f>
        <v>28.89</v>
      </c>
      <c r="U76" s="244">
        <f>(V76-T76)</f>
        <v>1624.1999999999998</v>
      </c>
      <c r="V76" s="250">
        <v>1653.09</v>
      </c>
      <c r="W76" s="246">
        <v>121.78</v>
      </c>
      <c r="X76" s="247">
        <v>400</v>
      </c>
      <c r="Y76" s="247">
        <v>300</v>
      </c>
      <c r="Z76" s="247">
        <v>300</v>
      </c>
      <c r="AA76" s="240">
        <v>1</v>
      </c>
      <c r="AB76" s="240">
        <v>1</v>
      </c>
      <c r="AC76" s="241">
        <v>12</v>
      </c>
      <c r="AD76" s="248">
        <f>(R76*AC76)</f>
        <v>0.6000000000000001</v>
      </c>
      <c r="AE76" s="248">
        <f>(S76*AC76)</f>
        <v>346.08</v>
      </c>
      <c r="AF76" s="248">
        <f>(T76*AC76)</f>
        <v>346.68</v>
      </c>
      <c r="AG76" s="248">
        <f>(U76*AC76)</f>
        <v>19490.399999999998</v>
      </c>
      <c r="AH76" s="248">
        <f>(W76*AC76)</f>
        <v>1461.3600000000001</v>
      </c>
      <c r="AI76" s="248">
        <f>+X76+Y76+Z76</f>
        <v>1000</v>
      </c>
      <c r="AJ76" s="248">
        <f>(V76*AC76)</f>
        <v>19837.079999999998</v>
      </c>
      <c r="AK76" s="241">
        <v>3</v>
      </c>
      <c r="AL76" s="311" t="s">
        <v>890</v>
      </c>
    </row>
    <row r="77" spans="1:38" s="57" customFormat="1" ht="20.25" customHeight="1">
      <c r="A77" s="26">
        <v>66</v>
      </c>
      <c r="B77" s="59"/>
      <c r="C77" s="159" t="s">
        <v>885</v>
      </c>
      <c r="D77" s="59"/>
      <c r="E77" s="59"/>
      <c r="F77" s="59"/>
      <c r="G77" s="59"/>
      <c r="H77" s="59"/>
      <c r="I77" s="59"/>
      <c r="J77" s="162">
        <v>1629.69</v>
      </c>
      <c r="K77" s="59"/>
      <c r="L77" s="241" t="s">
        <v>931</v>
      </c>
      <c r="M77" s="240" t="s">
        <v>93</v>
      </c>
      <c r="N77" s="240">
        <v>1</v>
      </c>
      <c r="O77" s="240"/>
      <c r="P77" s="240" t="s">
        <v>93</v>
      </c>
      <c r="Q77" s="240">
        <v>51</v>
      </c>
      <c r="R77" s="274">
        <v>0.05</v>
      </c>
      <c r="S77" s="274">
        <v>28.84</v>
      </c>
      <c r="T77" s="274">
        <f>SUM(R77:S77)</f>
        <v>28.89</v>
      </c>
      <c r="U77" s="312">
        <v>1629.69</v>
      </c>
      <c r="V77" s="301">
        <v>1629.69</v>
      </c>
      <c r="W77" s="302">
        <v>119.67</v>
      </c>
      <c r="X77" s="278">
        <v>400</v>
      </c>
      <c r="Y77" s="278">
        <v>300</v>
      </c>
      <c r="Z77" s="278">
        <v>300</v>
      </c>
      <c r="AA77" s="279">
        <v>1</v>
      </c>
      <c r="AB77" s="279"/>
      <c r="AC77" s="280">
        <v>12</v>
      </c>
      <c r="AD77" s="281">
        <f>(R77*AC77)</f>
        <v>0.6000000000000001</v>
      </c>
      <c r="AE77" s="281">
        <f>(S77*AC77)</f>
        <v>346.08</v>
      </c>
      <c r="AF77" s="281">
        <f>(T77*AC77)</f>
        <v>346.68</v>
      </c>
      <c r="AG77" s="281">
        <f>(U77*AC77)</f>
        <v>19556.28</v>
      </c>
      <c r="AH77" s="281">
        <f>(W77*AC77)</f>
        <v>1436.04</v>
      </c>
      <c r="AI77" s="281">
        <f>+X77+Y77+Z77</f>
        <v>1000</v>
      </c>
      <c r="AJ77" s="281">
        <f>(V77*AC77)</f>
        <v>19556.28</v>
      </c>
      <c r="AK77" s="280"/>
      <c r="AL77" s="282" t="s">
        <v>86</v>
      </c>
    </row>
    <row r="78" spans="1:38" s="57" customFormat="1" ht="20.25" customHeight="1">
      <c r="A78" s="26">
        <v>67</v>
      </c>
      <c r="B78" s="59"/>
      <c r="C78" s="59"/>
      <c r="D78" s="59"/>
      <c r="E78" s="59"/>
      <c r="F78" s="59"/>
      <c r="G78" s="59"/>
      <c r="H78" s="59"/>
      <c r="I78" s="59"/>
      <c r="J78" s="123">
        <f>SUM(J74:J77)</f>
        <v>6197.209999999999</v>
      </c>
      <c r="K78" s="59"/>
      <c r="L78" s="255"/>
      <c r="M78" s="269" t="s">
        <v>93</v>
      </c>
      <c r="N78" s="269">
        <f>SUM(N74:N77)</f>
        <v>4</v>
      </c>
      <c r="O78" s="269">
        <f>SUM(O74:O77)</f>
        <v>3</v>
      </c>
      <c r="P78" s="269" t="s">
        <v>93</v>
      </c>
      <c r="Q78" s="269"/>
      <c r="R78" s="267">
        <f>SUM(R74:R77)</f>
        <v>0.2</v>
      </c>
      <c r="S78" s="267">
        <f>SUM(S74:S77)</f>
        <v>115.36</v>
      </c>
      <c r="T78" s="267">
        <f aca="true" t="shared" si="33" ref="T78:Z78">SUM(T74:T77)</f>
        <v>115.56</v>
      </c>
      <c r="U78" s="267">
        <f t="shared" si="33"/>
        <v>6110.539999999999</v>
      </c>
      <c r="V78" s="284">
        <f t="shared" si="33"/>
        <v>6197.209999999999</v>
      </c>
      <c r="W78" s="267">
        <f t="shared" si="33"/>
        <v>444.17</v>
      </c>
      <c r="X78" s="267">
        <f t="shared" si="33"/>
        <v>1600</v>
      </c>
      <c r="Y78" s="267">
        <f t="shared" si="33"/>
        <v>1200</v>
      </c>
      <c r="Z78" s="267">
        <f t="shared" si="33"/>
        <v>1200</v>
      </c>
      <c r="AA78" s="269">
        <f>SUM(AA74:AA77)</f>
        <v>4</v>
      </c>
      <c r="AB78" s="269">
        <f>SUM(AB74:AB77)</f>
        <v>3</v>
      </c>
      <c r="AC78" s="255">
        <v>12</v>
      </c>
      <c r="AD78" s="267">
        <f aca="true" t="shared" si="34" ref="AD78:AJ78">SUM(AD74:AD77)</f>
        <v>2.4000000000000004</v>
      </c>
      <c r="AE78" s="267">
        <f t="shared" si="34"/>
        <v>1384.32</v>
      </c>
      <c r="AF78" s="267">
        <f t="shared" si="34"/>
        <v>1386.72</v>
      </c>
      <c r="AG78" s="267">
        <f t="shared" si="34"/>
        <v>73326.48</v>
      </c>
      <c r="AH78" s="267">
        <f t="shared" si="34"/>
        <v>5330.040000000001</v>
      </c>
      <c r="AI78" s="267">
        <f t="shared" si="34"/>
        <v>4000</v>
      </c>
      <c r="AJ78" s="267">
        <f t="shared" si="34"/>
        <v>74366.51999999999</v>
      </c>
      <c r="AK78" s="269">
        <v>3</v>
      </c>
      <c r="AL78" s="305"/>
    </row>
    <row r="79" spans="1:38" s="57" customFormat="1" ht="11.25" customHeight="1">
      <c r="A79" s="26">
        <v>68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241"/>
      <c r="M79" s="240"/>
      <c r="N79" s="240"/>
      <c r="O79" s="240"/>
      <c r="P79" s="240"/>
      <c r="Q79" s="240"/>
      <c r="R79" s="243"/>
      <c r="S79" s="243"/>
      <c r="T79" s="243"/>
      <c r="U79" s="244"/>
      <c r="V79" s="287"/>
      <c r="W79" s="306"/>
      <c r="X79" s="307"/>
      <c r="Y79" s="307"/>
      <c r="Z79" s="307"/>
      <c r="AA79" s="240"/>
      <c r="AB79" s="240"/>
      <c r="AC79" s="241"/>
      <c r="AD79" s="313"/>
      <c r="AE79" s="313"/>
      <c r="AF79" s="313"/>
      <c r="AG79" s="313"/>
      <c r="AH79" s="313"/>
      <c r="AI79" s="313"/>
      <c r="AJ79" s="313"/>
      <c r="AK79" s="240"/>
      <c r="AL79" s="308"/>
    </row>
    <row r="80" spans="1:38" s="57" customFormat="1" ht="20.25" customHeight="1">
      <c r="A80" s="26">
        <v>69</v>
      </c>
      <c r="B80" s="63" t="s">
        <v>591</v>
      </c>
      <c r="C80" s="38" t="s">
        <v>592</v>
      </c>
      <c r="D80" s="63" t="s">
        <v>690</v>
      </c>
      <c r="E80" s="63" t="s">
        <v>745</v>
      </c>
      <c r="F80" s="63" t="s">
        <v>95</v>
      </c>
      <c r="G80" s="63" t="s">
        <v>627</v>
      </c>
      <c r="H80" s="63" t="s">
        <v>83</v>
      </c>
      <c r="I80" s="63" t="s">
        <v>349</v>
      </c>
      <c r="J80" s="65">
        <v>1231.53</v>
      </c>
      <c r="K80" s="65">
        <v>27.93</v>
      </c>
      <c r="L80" s="296" t="s">
        <v>349</v>
      </c>
      <c r="M80" s="240" t="s">
        <v>95</v>
      </c>
      <c r="N80" s="240">
        <v>1</v>
      </c>
      <c r="O80" s="240">
        <v>1</v>
      </c>
      <c r="P80" s="240" t="s">
        <v>95</v>
      </c>
      <c r="Q80" s="240">
        <v>52</v>
      </c>
      <c r="R80" s="243">
        <v>0.05</v>
      </c>
      <c r="S80" s="243">
        <v>27.93</v>
      </c>
      <c r="T80" s="243">
        <f>SUM(R80:S80)</f>
        <v>27.98</v>
      </c>
      <c r="U80" s="244">
        <v>1103.55</v>
      </c>
      <c r="V80" s="245">
        <v>1231.53</v>
      </c>
      <c r="W80" s="246">
        <v>78.26</v>
      </c>
      <c r="X80" s="247">
        <v>400</v>
      </c>
      <c r="Y80" s="247">
        <v>300</v>
      </c>
      <c r="Z80" s="247">
        <v>300</v>
      </c>
      <c r="AA80" s="240">
        <v>1</v>
      </c>
      <c r="AB80" s="240">
        <v>1</v>
      </c>
      <c r="AC80" s="241">
        <v>12</v>
      </c>
      <c r="AD80" s="248">
        <f>(R80*AC80)</f>
        <v>0.6000000000000001</v>
      </c>
      <c r="AE80" s="248">
        <f>(S80*AC80)</f>
        <v>335.15999999999997</v>
      </c>
      <c r="AF80" s="248">
        <f>(T80*AC80)</f>
        <v>335.76</v>
      </c>
      <c r="AG80" s="248">
        <f>(U80*AC80)</f>
        <v>13242.599999999999</v>
      </c>
      <c r="AH80" s="248">
        <f>(W80*AC80)</f>
        <v>939.1200000000001</v>
      </c>
      <c r="AI80" s="248">
        <f>+X80+Y80+Z80</f>
        <v>1000</v>
      </c>
      <c r="AJ80" s="248">
        <f>(V80*AC80)</f>
        <v>14778.36</v>
      </c>
      <c r="AK80" s="241">
        <v>1</v>
      </c>
      <c r="AL80" s="311" t="s">
        <v>96</v>
      </c>
    </row>
    <row r="81" spans="1:38" s="57" customFormat="1" ht="20.25" customHeight="1">
      <c r="A81" s="26">
        <v>70</v>
      </c>
      <c r="B81" s="130" t="s">
        <v>886</v>
      </c>
      <c r="C81" s="130" t="s">
        <v>887</v>
      </c>
      <c r="D81" s="130" t="s">
        <v>888</v>
      </c>
      <c r="E81" s="130" t="s">
        <v>889</v>
      </c>
      <c r="F81" s="131" t="s">
        <v>95</v>
      </c>
      <c r="G81" s="130" t="s">
        <v>627</v>
      </c>
      <c r="H81" s="38" t="s">
        <v>83</v>
      </c>
      <c r="I81" s="76" t="s">
        <v>191</v>
      </c>
      <c r="J81" s="132">
        <v>1213.4</v>
      </c>
      <c r="K81" s="133"/>
      <c r="L81" s="314" t="s">
        <v>191</v>
      </c>
      <c r="M81" s="240" t="s">
        <v>95</v>
      </c>
      <c r="N81" s="240">
        <v>1</v>
      </c>
      <c r="O81" s="240">
        <v>1</v>
      </c>
      <c r="P81" s="240" t="s">
        <v>95</v>
      </c>
      <c r="Q81" s="240">
        <v>53</v>
      </c>
      <c r="R81" s="243">
        <v>0.05</v>
      </c>
      <c r="S81" s="243">
        <v>27.93</v>
      </c>
      <c r="T81" s="243">
        <f>SUM(R81:S81)</f>
        <v>27.98</v>
      </c>
      <c r="U81" s="244">
        <v>1103.55</v>
      </c>
      <c r="V81" s="245">
        <v>1213.4</v>
      </c>
      <c r="W81" s="246">
        <v>82.21</v>
      </c>
      <c r="X81" s="247">
        <v>400</v>
      </c>
      <c r="Y81" s="247">
        <v>300</v>
      </c>
      <c r="Z81" s="247">
        <v>300</v>
      </c>
      <c r="AA81" s="240">
        <v>1</v>
      </c>
      <c r="AB81" s="240">
        <v>1</v>
      </c>
      <c r="AC81" s="241">
        <v>12</v>
      </c>
      <c r="AD81" s="248">
        <f>(R81*AC81)</f>
        <v>0.6000000000000001</v>
      </c>
      <c r="AE81" s="248">
        <f>(S81*AC81)</f>
        <v>335.15999999999997</v>
      </c>
      <c r="AF81" s="248">
        <f>(T81*AC81)</f>
        <v>335.76</v>
      </c>
      <c r="AG81" s="248">
        <f>(U81*AC81)</f>
        <v>13242.599999999999</v>
      </c>
      <c r="AH81" s="248">
        <f>(W81*AC81)</f>
        <v>986.52</v>
      </c>
      <c r="AI81" s="248">
        <f>+X81+Y81+Z81</f>
        <v>1000</v>
      </c>
      <c r="AJ81" s="248">
        <f>(V81*AC81)</f>
        <v>14560.800000000001</v>
      </c>
      <c r="AK81" s="241">
        <v>2</v>
      </c>
      <c r="AL81" s="311" t="s">
        <v>891</v>
      </c>
    </row>
    <row r="82" spans="1:38" s="57" customFormat="1" ht="20.25" customHeight="1">
      <c r="A82" s="26">
        <v>71</v>
      </c>
      <c r="B82" s="63"/>
      <c r="C82" s="38"/>
      <c r="D82" s="124"/>
      <c r="E82" s="124"/>
      <c r="F82" s="63"/>
      <c r="G82" s="63"/>
      <c r="H82" s="63"/>
      <c r="I82" s="63"/>
      <c r="J82" s="65"/>
      <c r="K82" s="65"/>
      <c r="L82" s="283"/>
      <c r="M82" s="269" t="s">
        <v>95</v>
      </c>
      <c r="N82" s="269">
        <f>SUM(N80:N81)</f>
        <v>2</v>
      </c>
      <c r="O82" s="269">
        <f>SUM(O80:O81)</f>
        <v>2</v>
      </c>
      <c r="P82" s="269" t="s">
        <v>95</v>
      </c>
      <c r="Q82" s="269"/>
      <c r="R82" s="267">
        <f>SUM(R80)</f>
        <v>0.05</v>
      </c>
      <c r="S82" s="267">
        <f aca="true" t="shared" si="35" ref="S82:AB82">SUM(S80:S81)</f>
        <v>55.86</v>
      </c>
      <c r="T82" s="267">
        <f t="shared" si="35"/>
        <v>55.96</v>
      </c>
      <c r="U82" s="267">
        <f t="shared" si="35"/>
        <v>2207.1</v>
      </c>
      <c r="V82" s="284">
        <f t="shared" si="35"/>
        <v>2444.9300000000003</v>
      </c>
      <c r="W82" s="267">
        <f t="shared" si="35"/>
        <v>160.47</v>
      </c>
      <c r="X82" s="267">
        <f t="shared" si="35"/>
        <v>800</v>
      </c>
      <c r="Y82" s="267">
        <f t="shared" si="35"/>
        <v>600</v>
      </c>
      <c r="Z82" s="267">
        <f t="shared" si="35"/>
        <v>600</v>
      </c>
      <c r="AA82" s="269">
        <f t="shared" si="35"/>
        <v>2</v>
      </c>
      <c r="AB82" s="269">
        <f t="shared" si="35"/>
        <v>2</v>
      </c>
      <c r="AC82" s="255">
        <v>12</v>
      </c>
      <c r="AD82" s="267">
        <f aca="true" t="shared" si="36" ref="AD82:AJ82">SUM(AD80:AD81)</f>
        <v>1.2000000000000002</v>
      </c>
      <c r="AE82" s="267">
        <f t="shared" si="36"/>
        <v>670.3199999999999</v>
      </c>
      <c r="AF82" s="267">
        <f t="shared" si="36"/>
        <v>671.52</v>
      </c>
      <c r="AG82" s="267">
        <f t="shared" si="36"/>
        <v>26485.199999999997</v>
      </c>
      <c r="AH82" s="267">
        <f t="shared" si="36"/>
        <v>1925.64</v>
      </c>
      <c r="AI82" s="267">
        <f t="shared" si="36"/>
        <v>2000</v>
      </c>
      <c r="AJ82" s="267">
        <f t="shared" si="36"/>
        <v>29339.160000000003</v>
      </c>
      <c r="AK82" s="269">
        <v>2</v>
      </c>
      <c r="AL82" s="315"/>
    </row>
    <row r="83" spans="1:38" s="57" customFormat="1" ht="12" customHeight="1">
      <c r="A83" s="26">
        <v>72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241"/>
      <c r="M83" s="240"/>
      <c r="N83" s="240"/>
      <c r="O83" s="240"/>
      <c r="P83" s="240"/>
      <c r="Q83" s="240"/>
      <c r="R83" s="243"/>
      <c r="S83" s="243"/>
      <c r="T83" s="243"/>
      <c r="U83" s="244"/>
      <c r="V83" s="287"/>
      <c r="W83" s="306"/>
      <c r="X83" s="307"/>
      <c r="Y83" s="307"/>
      <c r="Z83" s="307"/>
      <c r="AA83" s="240"/>
      <c r="AB83" s="240"/>
      <c r="AC83" s="241"/>
      <c r="AD83" s="313"/>
      <c r="AE83" s="313"/>
      <c r="AF83" s="313"/>
      <c r="AG83" s="313"/>
      <c r="AH83" s="313"/>
      <c r="AI83" s="313"/>
      <c r="AJ83" s="313"/>
      <c r="AK83" s="240"/>
      <c r="AL83" s="316"/>
    </row>
    <row r="84" spans="1:38" s="57" customFormat="1" ht="20.25" customHeight="1">
      <c r="A84" s="26">
        <v>74</v>
      </c>
      <c r="B84" s="76" t="s">
        <v>189</v>
      </c>
      <c r="C84" s="76" t="s">
        <v>190</v>
      </c>
      <c r="D84" s="103" t="s">
        <v>788</v>
      </c>
      <c r="E84" s="76" t="s">
        <v>97</v>
      </c>
      <c r="F84" s="76" t="s">
        <v>627</v>
      </c>
      <c r="G84" s="76" t="s">
        <v>98</v>
      </c>
      <c r="H84" s="76" t="s">
        <v>897</v>
      </c>
      <c r="I84" s="76" t="s">
        <v>191</v>
      </c>
      <c r="J84" s="77">
        <v>1070.77</v>
      </c>
      <c r="K84" s="77">
        <v>24.14</v>
      </c>
      <c r="L84" s="314" t="s">
        <v>191</v>
      </c>
      <c r="M84" s="240" t="s">
        <v>97</v>
      </c>
      <c r="N84" s="240">
        <v>1</v>
      </c>
      <c r="O84" s="240">
        <v>1</v>
      </c>
      <c r="P84" s="240" t="s">
        <v>97</v>
      </c>
      <c r="Q84" s="241">
        <v>54</v>
      </c>
      <c r="R84" s="243">
        <v>0.04</v>
      </c>
      <c r="S84" s="243">
        <v>24.14</v>
      </c>
      <c r="T84" s="243">
        <f aca="true" t="shared" si="37" ref="T84:T115">SUM(R84:S84)</f>
        <v>24.18</v>
      </c>
      <c r="U84" s="244">
        <f aca="true" t="shared" si="38" ref="U84:U115">(V84-T84)</f>
        <v>1046.59</v>
      </c>
      <c r="V84" s="252">
        <v>1070.77</v>
      </c>
      <c r="W84" s="317">
        <v>64.87</v>
      </c>
      <c r="X84" s="247">
        <v>400</v>
      </c>
      <c r="Y84" s="247">
        <v>300</v>
      </c>
      <c r="Z84" s="247">
        <v>300</v>
      </c>
      <c r="AA84" s="240">
        <v>1</v>
      </c>
      <c r="AB84" s="240">
        <v>1</v>
      </c>
      <c r="AC84" s="241">
        <v>12</v>
      </c>
      <c r="AD84" s="248">
        <f aca="true" t="shared" si="39" ref="AD84:AD115">(R84*AC84)</f>
        <v>0.48</v>
      </c>
      <c r="AE84" s="248">
        <f aca="true" t="shared" si="40" ref="AE84:AE115">(S84*AC84)</f>
        <v>289.68</v>
      </c>
      <c r="AF84" s="248">
        <f aca="true" t="shared" si="41" ref="AF84:AF115">(T84*AC84)</f>
        <v>290.15999999999997</v>
      </c>
      <c r="AG84" s="248">
        <f aca="true" t="shared" si="42" ref="AG84:AG115">(U84*AC84)</f>
        <v>12559.079999999998</v>
      </c>
      <c r="AH84" s="248">
        <f aca="true" t="shared" si="43" ref="AH84:AH115">(W84*AC84)</f>
        <v>778.44</v>
      </c>
      <c r="AI84" s="248">
        <f aca="true" t="shared" si="44" ref="AI84:AI141">+X84+Y84+Z84</f>
        <v>1000</v>
      </c>
      <c r="AJ84" s="248">
        <f aca="true" t="shared" si="45" ref="AJ84:AJ115">(V84*AC84)</f>
        <v>12849.24</v>
      </c>
      <c r="AK84" s="318">
        <v>1</v>
      </c>
      <c r="AL84" s="310" t="s">
        <v>122</v>
      </c>
    </row>
    <row r="85" spans="1:38" s="57" customFormat="1" ht="20.25" customHeight="1">
      <c r="A85" s="26">
        <v>75</v>
      </c>
      <c r="B85" s="76" t="s">
        <v>192</v>
      </c>
      <c r="C85" s="76" t="s">
        <v>193</v>
      </c>
      <c r="D85" s="103" t="s">
        <v>802</v>
      </c>
      <c r="E85" s="76" t="s">
        <v>97</v>
      </c>
      <c r="F85" s="76" t="s">
        <v>629</v>
      </c>
      <c r="G85" s="76" t="s">
        <v>98</v>
      </c>
      <c r="H85" s="76" t="s">
        <v>895</v>
      </c>
      <c r="I85" s="76" t="s">
        <v>932</v>
      </c>
      <c r="J85" s="77">
        <v>1075.11</v>
      </c>
      <c r="K85" s="77">
        <v>24.14</v>
      </c>
      <c r="L85" s="314" t="s">
        <v>932</v>
      </c>
      <c r="M85" s="240" t="s">
        <v>97</v>
      </c>
      <c r="N85" s="240">
        <v>1</v>
      </c>
      <c r="O85" s="240">
        <v>1</v>
      </c>
      <c r="P85" s="240" t="s">
        <v>97</v>
      </c>
      <c r="Q85" s="241">
        <v>55</v>
      </c>
      <c r="R85" s="243">
        <v>0.04</v>
      </c>
      <c r="S85" s="243">
        <v>24.14</v>
      </c>
      <c r="T85" s="243">
        <f t="shared" si="37"/>
        <v>24.18</v>
      </c>
      <c r="U85" s="244">
        <f t="shared" si="38"/>
        <v>1050.9299999999998</v>
      </c>
      <c r="V85" s="252">
        <v>1075.11</v>
      </c>
      <c r="W85" s="317">
        <v>65.26</v>
      </c>
      <c r="X85" s="247">
        <v>400</v>
      </c>
      <c r="Y85" s="247">
        <v>300</v>
      </c>
      <c r="Z85" s="247">
        <v>300</v>
      </c>
      <c r="AA85" s="240">
        <v>1</v>
      </c>
      <c r="AB85" s="240">
        <v>1</v>
      </c>
      <c r="AC85" s="241">
        <v>12</v>
      </c>
      <c r="AD85" s="248">
        <f t="shared" si="39"/>
        <v>0.48</v>
      </c>
      <c r="AE85" s="248">
        <f t="shared" si="40"/>
        <v>289.68</v>
      </c>
      <c r="AF85" s="248">
        <f t="shared" si="41"/>
        <v>290.15999999999997</v>
      </c>
      <c r="AG85" s="248">
        <f t="shared" si="42"/>
        <v>12611.159999999998</v>
      </c>
      <c r="AH85" s="248">
        <f t="shared" si="43"/>
        <v>783.1200000000001</v>
      </c>
      <c r="AI85" s="248">
        <f t="shared" si="44"/>
        <v>1000</v>
      </c>
      <c r="AJ85" s="248">
        <f t="shared" si="45"/>
        <v>12901.32</v>
      </c>
      <c r="AK85" s="318">
        <v>2</v>
      </c>
      <c r="AL85" s="310" t="s">
        <v>106</v>
      </c>
    </row>
    <row r="86" spans="1:38" s="57" customFormat="1" ht="20.25" customHeight="1">
      <c r="A86" s="26">
        <v>76</v>
      </c>
      <c r="B86" s="63" t="s">
        <v>195</v>
      </c>
      <c r="C86" s="38" t="s">
        <v>196</v>
      </c>
      <c r="D86" s="102" t="s">
        <v>805</v>
      </c>
      <c r="E86" s="63" t="s">
        <v>97</v>
      </c>
      <c r="F86" s="63" t="s">
        <v>629</v>
      </c>
      <c r="G86" s="63" t="s">
        <v>98</v>
      </c>
      <c r="H86" s="63" t="s">
        <v>895</v>
      </c>
      <c r="I86" s="63" t="s">
        <v>927</v>
      </c>
      <c r="J86" s="65">
        <v>1078.5</v>
      </c>
      <c r="K86" s="64"/>
      <c r="L86" s="296" t="s">
        <v>927</v>
      </c>
      <c r="M86" s="240" t="s">
        <v>97</v>
      </c>
      <c r="N86" s="240">
        <v>1</v>
      </c>
      <c r="O86" s="240">
        <v>1</v>
      </c>
      <c r="P86" s="240" t="s">
        <v>97</v>
      </c>
      <c r="Q86" s="241">
        <v>56</v>
      </c>
      <c r="R86" s="243">
        <v>0.04</v>
      </c>
      <c r="S86" s="243">
        <v>24.14</v>
      </c>
      <c r="T86" s="243">
        <f t="shared" si="37"/>
        <v>24.18</v>
      </c>
      <c r="U86" s="244">
        <f t="shared" si="38"/>
        <v>1054.32</v>
      </c>
      <c r="V86" s="252">
        <v>1078.5</v>
      </c>
      <c r="W86" s="317">
        <v>70.07</v>
      </c>
      <c r="X86" s="247">
        <v>400</v>
      </c>
      <c r="Y86" s="247">
        <v>300</v>
      </c>
      <c r="Z86" s="247">
        <v>300</v>
      </c>
      <c r="AA86" s="240">
        <v>1</v>
      </c>
      <c r="AB86" s="240">
        <v>1</v>
      </c>
      <c r="AC86" s="241">
        <v>12</v>
      </c>
      <c r="AD86" s="248">
        <f t="shared" si="39"/>
        <v>0.48</v>
      </c>
      <c r="AE86" s="248">
        <f t="shared" si="40"/>
        <v>289.68</v>
      </c>
      <c r="AF86" s="248">
        <f t="shared" si="41"/>
        <v>290.15999999999997</v>
      </c>
      <c r="AG86" s="248">
        <f t="shared" si="42"/>
        <v>12651.84</v>
      </c>
      <c r="AH86" s="248">
        <f t="shared" si="43"/>
        <v>840.8399999999999</v>
      </c>
      <c r="AI86" s="248">
        <f t="shared" si="44"/>
        <v>1000</v>
      </c>
      <c r="AJ86" s="248">
        <f t="shared" si="45"/>
        <v>12942</v>
      </c>
      <c r="AK86" s="318">
        <v>3</v>
      </c>
      <c r="AL86" s="310" t="s">
        <v>105</v>
      </c>
    </row>
    <row r="87" spans="1:38" s="57" customFormat="1" ht="20.25" customHeight="1">
      <c r="A87" s="26">
        <v>77</v>
      </c>
      <c r="B87" s="122" t="s">
        <v>197</v>
      </c>
      <c r="C87" s="159" t="s">
        <v>198</v>
      </c>
      <c r="D87" s="150" t="s">
        <v>808</v>
      </c>
      <c r="E87" s="122" t="s">
        <v>97</v>
      </c>
      <c r="F87" s="122" t="s">
        <v>629</v>
      </c>
      <c r="G87" s="122" t="s">
        <v>98</v>
      </c>
      <c r="H87" s="122" t="s">
        <v>895</v>
      </c>
      <c r="I87" s="122" t="s">
        <v>199</v>
      </c>
      <c r="J87" s="151">
        <v>1078.5</v>
      </c>
      <c r="K87" s="152"/>
      <c r="L87" s="239" t="s">
        <v>199</v>
      </c>
      <c r="M87" s="240" t="s">
        <v>97</v>
      </c>
      <c r="N87" s="240">
        <v>1</v>
      </c>
      <c r="O87" s="240">
        <v>1</v>
      </c>
      <c r="P87" s="240" t="s">
        <v>97</v>
      </c>
      <c r="Q87" s="241">
        <v>57</v>
      </c>
      <c r="R87" s="243">
        <v>0.04</v>
      </c>
      <c r="S87" s="243">
        <v>24.14</v>
      </c>
      <c r="T87" s="243">
        <f t="shared" si="37"/>
        <v>24.18</v>
      </c>
      <c r="U87" s="244">
        <f t="shared" si="38"/>
        <v>1054.32</v>
      </c>
      <c r="V87" s="252">
        <v>1078.5</v>
      </c>
      <c r="W87" s="319">
        <v>70.07</v>
      </c>
      <c r="X87" s="247">
        <v>400</v>
      </c>
      <c r="Y87" s="247">
        <v>300</v>
      </c>
      <c r="Z87" s="247">
        <v>300</v>
      </c>
      <c r="AA87" s="240">
        <v>1</v>
      </c>
      <c r="AB87" s="240">
        <v>1</v>
      </c>
      <c r="AC87" s="241">
        <v>12</v>
      </c>
      <c r="AD87" s="248">
        <f t="shared" si="39"/>
        <v>0.48</v>
      </c>
      <c r="AE87" s="248">
        <f t="shared" si="40"/>
        <v>289.68</v>
      </c>
      <c r="AF87" s="248">
        <f t="shared" si="41"/>
        <v>290.15999999999997</v>
      </c>
      <c r="AG87" s="248">
        <f t="shared" si="42"/>
        <v>12651.84</v>
      </c>
      <c r="AH87" s="248">
        <f t="shared" si="43"/>
        <v>840.8399999999999</v>
      </c>
      <c r="AI87" s="248">
        <f t="shared" si="44"/>
        <v>1000</v>
      </c>
      <c r="AJ87" s="248">
        <f t="shared" si="45"/>
        <v>12942</v>
      </c>
      <c r="AK87" s="318">
        <v>4</v>
      </c>
      <c r="AL87" s="297" t="s">
        <v>109</v>
      </c>
    </row>
    <row r="88" spans="1:38" s="57" customFormat="1" ht="20.25" customHeight="1">
      <c r="A88" s="26">
        <v>78</v>
      </c>
      <c r="B88" s="63" t="s">
        <v>903</v>
      </c>
      <c r="C88" s="38" t="s">
        <v>904</v>
      </c>
      <c r="D88" s="102" t="s">
        <v>905</v>
      </c>
      <c r="E88" s="63" t="s">
        <v>97</v>
      </c>
      <c r="F88" s="63" t="s">
        <v>629</v>
      </c>
      <c r="G88" s="63" t="s">
        <v>98</v>
      </c>
      <c r="H88" s="64"/>
      <c r="I88" s="63" t="s">
        <v>283</v>
      </c>
      <c r="J88" s="65">
        <v>1078.5</v>
      </c>
      <c r="K88" s="64"/>
      <c r="L88" s="296" t="s">
        <v>283</v>
      </c>
      <c r="M88" s="240" t="s">
        <v>97</v>
      </c>
      <c r="N88" s="240">
        <v>1</v>
      </c>
      <c r="O88" s="240">
        <v>1</v>
      </c>
      <c r="P88" s="240" t="s">
        <v>97</v>
      </c>
      <c r="Q88" s="241">
        <v>58</v>
      </c>
      <c r="R88" s="243">
        <v>0.04</v>
      </c>
      <c r="S88" s="243">
        <v>24.14</v>
      </c>
      <c r="T88" s="243">
        <f t="shared" si="37"/>
        <v>24.18</v>
      </c>
      <c r="U88" s="244">
        <f t="shared" si="38"/>
        <v>1054.32</v>
      </c>
      <c r="V88" s="252">
        <v>1078.5</v>
      </c>
      <c r="W88" s="317">
        <v>70.07</v>
      </c>
      <c r="X88" s="247">
        <v>400</v>
      </c>
      <c r="Y88" s="247">
        <v>300</v>
      </c>
      <c r="Z88" s="247">
        <v>300</v>
      </c>
      <c r="AA88" s="240">
        <v>1</v>
      </c>
      <c r="AB88" s="240">
        <v>1</v>
      </c>
      <c r="AC88" s="241">
        <v>12</v>
      </c>
      <c r="AD88" s="248">
        <f t="shared" si="39"/>
        <v>0.48</v>
      </c>
      <c r="AE88" s="248">
        <f t="shared" si="40"/>
        <v>289.68</v>
      </c>
      <c r="AF88" s="248">
        <f t="shared" si="41"/>
        <v>290.15999999999997</v>
      </c>
      <c r="AG88" s="248">
        <f t="shared" si="42"/>
        <v>12651.84</v>
      </c>
      <c r="AH88" s="248">
        <f t="shared" si="43"/>
        <v>840.8399999999999</v>
      </c>
      <c r="AI88" s="248">
        <f t="shared" si="44"/>
        <v>1000</v>
      </c>
      <c r="AJ88" s="248">
        <f t="shared" si="45"/>
        <v>12942</v>
      </c>
      <c r="AK88" s="318">
        <v>5</v>
      </c>
      <c r="AL88" s="310" t="s">
        <v>109</v>
      </c>
    </row>
    <row r="89" spans="1:38" s="57" customFormat="1" ht="20.25" customHeight="1">
      <c r="A89" s="26">
        <v>79</v>
      </c>
      <c r="B89" s="76" t="s">
        <v>200</v>
      </c>
      <c r="C89" s="76" t="s">
        <v>201</v>
      </c>
      <c r="D89" s="103" t="s">
        <v>781</v>
      </c>
      <c r="E89" s="76" t="s">
        <v>97</v>
      </c>
      <c r="F89" s="76" t="s">
        <v>627</v>
      </c>
      <c r="G89" s="76" t="s">
        <v>98</v>
      </c>
      <c r="H89" s="76" t="s">
        <v>896</v>
      </c>
      <c r="I89" s="76" t="s">
        <v>202</v>
      </c>
      <c r="J89" s="77">
        <v>1086.1</v>
      </c>
      <c r="K89" s="77">
        <v>24.14</v>
      </c>
      <c r="L89" s="314" t="s">
        <v>202</v>
      </c>
      <c r="M89" s="240" t="s">
        <v>97</v>
      </c>
      <c r="N89" s="240">
        <v>1</v>
      </c>
      <c r="O89" s="240">
        <v>1</v>
      </c>
      <c r="P89" s="240" t="s">
        <v>97</v>
      </c>
      <c r="Q89" s="241">
        <v>59</v>
      </c>
      <c r="R89" s="243">
        <v>0.04</v>
      </c>
      <c r="S89" s="243">
        <v>24.14</v>
      </c>
      <c r="T89" s="243">
        <f t="shared" si="37"/>
        <v>24.18</v>
      </c>
      <c r="U89" s="244">
        <f t="shared" si="38"/>
        <v>1061.9199999999998</v>
      </c>
      <c r="V89" s="252">
        <v>1086.1</v>
      </c>
      <c r="W89" s="317">
        <v>66.25</v>
      </c>
      <c r="X89" s="247">
        <v>400</v>
      </c>
      <c r="Y89" s="247">
        <v>300</v>
      </c>
      <c r="Z89" s="247">
        <v>300</v>
      </c>
      <c r="AA89" s="240">
        <v>1</v>
      </c>
      <c r="AB89" s="240">
        <v>1</v>
      </c>
      <c r="AC89" s="241">
        <v>12</v>
      </c>
      <c r="AD89" s="248">
        <f t="shared" si="39"/>
        <v>0.48</v>
      </c>
      <c r="AE89" s="248">
        <f t="shared" si="40"/>
        <v>289.68</v>
      </c>
      <c r="AF89" s="248">
        <f t="shared" si="41"/>
        <v>290.15999999999997</v>
      </c>
      <c r="AG89" s="248">
        <f t="shared" si="42"/>
        <v>12743.039999999997</v>
      </c>
      <c r="AH89" s="248">
        <f t="shared" si="43"/>
        <v>795</v>
      </c>
      <c r="AI89" s="248">
        <f t="shared" si="44"/>
        <v>1000</v>
      </c>
      <c r="AJ89" s="248">
        <f t="shared" si="45"/>
        <v>13033.199999999999</v>
      </c>
      <c r="AK89" s="318">
        <v>6</v>
      </c>
      <c r="AL89" s="310" t="s">
        <v>117</v>
      </c>
    </row>
    <row r="90" spans="1:38" s="57" customFormat="1" ht="20.25" customHeight="1">
      <c r="A90" s="26">
        <v>80</v>
      </c>
      <c r="B90" s="76" t="s">
        <v>203</v>
      </c>
      <c r="C90" s="76" t="s">
        <v>204</v>
      </c>
      <c r="D90" s="103" t="s">
        <v>747</v>
      </c>
      <c r="E90" s="76" t="s">
        <v>97</v>
      </c>
      <c r="F90" s="76" t="s">
        <v>629</v>
      </c>
      <c r="G90" s="76" t="s">
        <v>98</v>
      </c>
      <c r="H90" s="76" t="s">
        <v>895</v>
      </c>
      <c r="I90" s="76" t="s">
        <v>205</v>
      </c>
      <c r="J90" s="77">
        <v>1090.14</v>
      </c>
      <c r="K90" s="77">
        <v>24.14</v>
      </c>
      <c r="L90" s="314" t="s">
        <v>205</v>
      </c>
      <c r="M90" s="240" t="s">
        <v>97</v>
      </c>
      <c r="N90" s="240">
        <v>1</v>
      </c>
      <c r="O90" s="240">
        <v>1</v>
      </c>
      <c r="P90" s="240" t="s">
        <v>97</v>
      </c>
      <c r="Q90" s="241">
        <v>60</v>
      </c>
      <c r="R90" s="243">
        <v>0.04</v>
      </c>
      <c r="S90" s="243">
        <v>24.14</v>
      </c>
      <c r="T90" s="243">
        <f t="shared" si="37"/>
        <v>24.18</v>
      </c>
      <c r="U90" s="244">
        <f t="shared" si="38"/>
        <v>1065.96</v>
      </c>
      <c r="V90" s="252">
        <v>1090.14</v>
      </c>
      <c r="W90" s="317">
        <v>66.61</v>
      </c>
      <c r="X90" s="247">
        <v>400</v>
      </c>
      <c r="Y90" s="247">
        <v>300</v>
      </c>
      <c r="Z90" s="247">
        <v>300</v>
      </c>
      <c r="AA90" s="240">
        <v>1</v>
      </c>
      <c r="AB90" s="240">
        <v>1</v>
      </c>
      <c r="AC90" s="241">
        <v>12</v>
      </c>
      <c r="AD90" s="248">
        <f t="shared" si="39"/>
        <v>0.48</v>
      </c>
      <c r="AE90" s="248">
        <f t="shared" si="40"/>
        <v>289.68</v>
      </c>
      <c r="AF90" s="248">
        <f t="shared" si="41"/>
        <v>290.15999999999997</v>
      </c>
      <c r="AG90" s="248">
        <f t="shared" si="42"/>
        <v>12791.52</v>
      </c>
      <c r="AH90" s="248">
        <f t="shared" si="43"/>
        <v>799.3199999999999</v>
      </c>
      <c r="AI90" s="248">
        <f t="shared" si="44"/>
        <v>1000</v>
      </c>
      <c r="AJ90" s="248">
        <f t="shared" si="45"/>
        <v>13081.68</v>
      </c>
      <c r="AK90" s="318">
        <v>7</v>
      </c>
      <c r="AL90" s="310" t="s">
        <v>100</v>
      </c>
    </row>
    <row r="91" spans="1:38" s="57" customFormat="1" ht="20.25" customHeight="1">
      <c r="A91" s="26">
        <v>81</v>
      </c>
      <c r="B91" s="76" t="s">
        <v>206</v>
      </c>
      <c r="C91" s="76" t="s">
        <v>207</v>
      </c>
      <c r="D91" s="103" t="s">
        <v>756</v>
      </c>
      <c r="E91" s="76" t="s">
        <v>97</v>
      </c>
      <c r="F91" s="76" t="s">
        <v>627</v>
      </c>
      <c r="G91" s="76" t="s">
        <v>104</v>
      </c>
      <c r="H91" s="76" t="s">
        <v>899</v>
      </c>
      <c r="I91" s="76" t="s">
        <v>928</v>
      </c>
      <c r="J91" s="77">
        <v>1090.14</v>
      </c>
      <c r="K91" s="77">
        <v>24.14</v>
      </c>
      <c r="L91" s="314" t="s">
        <v>928</v>
      </c>
      <c r="M91" s="240" t="s">
        <v>97</v>
      </c>
      <c r="N91" s="240">
        <v>1</v>
      </c>
      <c r="O91" s="240">
        <v>1</v>
      </c>
      <c r="P91" s="240" t="s">
        <v>97</v>
      </c>
      <c r="Q91" s="241">
        <v>61</v>
      </c>
      <c r="R91" s="243">
        <v>0.04</v>
      </c>
      <c r="S91" s="243">
        <v>24.14</v>
      </c>
      <c r="T91" s="243">
        <f t="shared" si="37"/>
        <v>24.18</v>
      </c>
      <c r="U91" s="244">
        <f t="shared" si="38"/>
        <v>1065.96</v>
      </c>
      <c r="V91" s="252">
        <v>1090.14</v>
      </c>
      <c r="W91" s="317">
        <v>66.61</v>
      </c>
      <c r="X91" s="247">
        <v>400</v>
      </c>
      <c r="Y91" s="247">
        <v>300</v>
      </c>
      <c r="Z91" s="247">
        <v>300</v>
      </c>
      <c r="AA91" s="240">
        <v>1</v>
      </c>
      <c r="AB91" s="240">
        <v>1</v>
      </c>
      <c r="AC91" s="241">
        <v>12</v>
      </c>
      <c r="AD91" s="248">
        <f t="shared" si="39"/>
        <v>0.48</v>
      </c>
      <c r="AE91" s="248">
        <f t="shared" si="40"/>
        <v>289.68</v>
      </c>
      <c r="AF91" s="248">
        <f t="shared" si="41"/>
        <v>290.15999999999997</v>
      </c>
      <c r="AG91" s="248">
        <f t="shared" si="42"/>
        <v>12791.52</v>
      </c>
      <c r="AH91" s="248">
        <f t="shared" si="43"/>
        <v>799.3199999999999</v>
      </c>
      <c r="AI91" s="248">
        <f t="shared" si="44"/>
        <v>1000</v>
      </c>
      <c r="AJ91" s="248">
        <f t="shared" si="45"/>
        <v>13081.68</v>
      </c>
      <c r="AK91" s="318">
        <v>8</v>
      </c>
      <c r="AL91" s="310" t="s">
        <v>107</v>
      </c>
    </row>
    <row r="92" spans="1:38" s="57" customFormat="1" ht="20.25" customHeight="1">
      <c r="A92" s="26">
        <v>82</v>
      </c>
      <c r="B92" s="76" t="s">
        <v>209</v>
      </c>
      <c r="C92" s="76" t="s">
        <v>210</v>
      </c>
      <c r="D92" s="103" t="s">
        <v>796</v>
      </c>
      <c r="E92" s="76" t="s">
        <v>97</v>
      </c>
      <c r="F92" s="76" t="s">
        <v>629</v>
      </c>
      <c r="G92" s="76" t="s">
        <v>98</v>
      </c>
      <c r="H92" s="76" t="s">
        <v>895</v>
      </c>
      <c r="I92" s="76" t="s">
        <v>211</v>
      </c>
      <c r="J92" s="77">
        <v>1090.14</v>
      </c>
      <c r="K92" s="77">
        <v>24.14</v>
      </c>
      <c r="L92" s="314" t="s">
        <v>211</v>
      </c>
      <c r="M92" s="240" t="s">
        <v>97</v>
      </c>
      <c r="N92" s="240">
        <v>1</v>
      </c>
      <c r="O92" s="240">
        <v>1</v>
      </c>
      <c r="P92" s="240" t="s">
        <v>97</v>
      </c>
      <c r="Q92" s="241">
        <v>62</v>
      </c>
      <c r="R92" s="243">
        <v>0.04</v>
      </c>
      <c r="S92" s="243">
        <v>24.14</v>
      </c>
      <c r="T92" s="243">
        <f t="shared" si="37"/>
        <v>24.18</v>
      </c>
      <c r="U92" s="244">
        <f t="shared" si="38"/>
        <v>1065.96</v>
      </c>
      <c r="V92" s="252">
        <v>1090.14</v>
      </c>
      <c r="W92" s="317">
        <v>66.61</v>
      </c>
      <c r="X92" s="247">
        <v>400</v>
      </c>
      <c r="Y92" s="247">
        <v>300</v>
      </c>
      <c r="Z92" s="247">
        <v>300</v>
      </c>
      <c r="AA92" s="240">
        <v>1</v>
      </c>
      <c r="AB92" s="240">
        <v>1</v>
      </c>
      <c r="AC92" s="241">
        <v>12</v>
      </c>
      <c r="AD92" s="248">
        <f t="shared" si="39"/>
        <v>0.48</v>
      </c>
      <c r="AE92" s="248">
        <f t="shared" si="40"/>
        <v>289.68</v>
      </c>
      <c r="AF92" s="248">
        <f t="shared" si="41"/>
        <v>290.15999999999997</v>
      </c>
      <c r="AG92" s="248">
        <f t="shared" si="42"/>
        <v>12791.52</v>
      </c>
      <c r="AH92" s="248">
        <f t="shared" si="43"/>
        <v>799.3199999999999</v>
      </c>
      <c r="AI92" s="248">
        <f t="shared" si="44"/>
        <v>1000</v>
      </c>
      <c r="AJ92" s="248">
        <f t="shared" si="45"/>
        <v>13081.68</v>
      </c>
      <c r="AK92" s="318">
        <v>9</v>
      </c>
      <c r="AL92" s="310" t="s">
        <v>109</v>
      </c>
    </row>
    <row r="93" spans="1:38" s="57" customFormat="1" ht="20.25" customHeight="1">
      <c r="A93" s="26">
        <v>83</v>
      </c>
      <c r="B93" s="76" t="s">
        <v>214</v>
      </c>
      <c r="C93" s="76" t="s">
        <v>215</v>
      </c>
      <c r="D93" s="103" t="s">
        <v>763</v>
      </c>
      <c r="E93" s="76" t="s">
        <v>97</v>
      </c>
      <c r="F93" s="76" t="s">
        <v>629</v>
      </c>
      <c r="G93" s="76" t="s">
        <v>98</v>
      </c>
      <c r="H93" s="76" t="s">
        <v>895</v>
      </c>
      <c r="I93" s="76" t="s">
        <v>194</v>
      </c>
      <c r="J93" s="77">
        <v>1090.14</v>
      </c>
      <c r="K93" s="77">
        <v>24.14</v>
      </c>
      <c r="L93" s="314" t="s">
        <v>194</v>
      </c>
      <c r="M93" s="240" t="s">
        <v>97</v>
      </c>
      <c r="N93" s="240">
        <v>1</v>
      </c>
      <c r="O93" s="240">
        <v>1</v>
      </c>
      <c r="P93" s="240" t="s">
        <v>97</v>
      </c>
      <c r="Q93" s="241">
        <v>63</v>
      </c>
      <c r="R93" s="243">
        <v>0.04</v>
      </c>
      <c r="S93" s="243">
        <v>24.14</v>
      </c>
      <c r="T93" s="243">
        <f t="shared" si="37"/>
        <v>24.18</v>
      </c>
      <c r="U93" s="244">
        <f t="shared" si="38"/>
        <v>1065.96</v>
      </c>
      <c r="V93" s="252">
        <v>1090.14</v>
      </c>
      <c r="W93" s="317">
        <v>66.61</v>
      </c>
      <c r="X93" s="247">
        <v>400</v>
      </c>
      <c r="Y93" s="247">
        <v>300</v>
      </c>
      <c r="Z93" s="247">
        <v>300</v>
      </c>
      <c r="AA93" s="240">
        <v>1</v>
      </c>
      <c r="AB93" s="240">
        <v>1</v>
      </c>
      <c r="AC93" s="241">
        <v>12</v>
      </c>
      <c r="AD93" s="248">
        <f t="shared" si="39"/>
        <v>0.48</v>
      </c>
      <c r="AE93" s="248">
        <f t="shared" si="40"/>
        <v>289.68</v>
      </c>
      <c r="AF93" s="248">
        <f t="shared" si="41"/>
        <v>290.15999999999997</v>
      </c>
      <c r="AG93" s="248">
        <f t="shared" si="42"/>
        <v>12791.52</v>
      </c>
      <c r="AH93" s="248">
        <f t="shared" si="43"/>
        <v>799.3199999999999</v>
      </c>
      <c r="AI93" s="248">
        <f t="shared" si="44"/>
        <v>1000</v>
      </c>
      <c r="AJ93" s="248">
        <f t="shared" si="45"/>
        <v>13081.68</v>
      </c>
      <c r="AK93" s="318">
        <v>10</v>
      </c>
      <c r="AL93" s="310" t="s">
        <v>112</v>
      </c>
    </row>
    <row r="94" spans="1:38" s="57" customFormat="1" ht="20.25" customHeight="1">
      <c r="A94" s="26">
        <v>84</v>
      </c>
      <c r="B94" s="63" t="s">
        <v>216</v>
      </c>
      <c r="C94" s="38" t="s">
        <v>217</v>
      </c>
      <c r="D94" s="102" t="s">
        <v>804</v>
      </c>
      <c r="E94" s="63" t="s">
        <v>97</v>
      </c>
      <c r="F94" s="63" t="s">
        <v>629</v>
      </c>
      <c r="G94" s="63" t="s">
        <v>98</v>
      </c>
      <c r="H94" s="63" t="s">
        <v>895</v>
      </c>
      <c r="I94" s="63" t="s">
        <v>299</v>
      </c>
      <c r="J94" s="65">
        <v>1078.5</v>
      </c>
      <c r="K94" s="64"/>
      <c r="L94" s="296" t="s">
        <v>299</v>
      </c>
      <c r="M94" s="240" t="s">
        <v>97</v>
      </c>
      <c r="N94" s="240">
        <v>1</v>
      </c>
      <c r="O94" s="240">
        <v>1</v>
      </c>
      <c r="P94" s="240" t="s">
        <v>97</v>
      </c>
      <c r="Q94" s="241">
        <v>64</v>
      </c>
      <c r="R94" s="243">
        <v>0.04</v>
      </c>
      <c r="S94" s="243">
        <v>24.14</v>
      </c>
      <c r="T94" s="243">
        <f t="shared" si="37"/>
        <v>24.18</v>
      </c>
      <c r="U94" s="244">
        <f t="shared" si="38"/>
        <v>1054.32</v>
      </c>
      <c r="V94" s="252">
        <v>1078.5</v>
      </c>
      <c r="W94" s="317">
        <v>70.07</v>
      </c>
      <c r="X94" s="247">
        <v>400</v>
      </c>
      <c r="Y94" s="247">
        <v>300</v>
      </c>
      <c r="Z94" s="247">
        <v>300</v>
      </c>
      <c r="AA94" s="240">
        <v>1</v>
      </c>
      <c r="AB94" s="240">
        <v>1</v>
      </c>
      <c r="AC94" s="241">
        <v>12</v>
      </c>
      <c r="AD94" s="248">
        <f t="shared" si="39"/>
        <v>0.48</v>
      </c>
      <c r="AE94" s="248">
        <f t="shared" si="40"/>
        <v>289.68</v>
      </c>
      <c r="AF94" s="248">
        <f t="shared" si="41"/>
        <v>290.15999999999997</v>
      </c>
      <c r="AG94" s="248">
        <f t="shared" si="42"/>
        <v>12651.84</v>
      </c>
      <c r="AH94" s="248">
        <f t="shared" si="43"/>
        <v>840.8399999999999</v>
      </c>
      <c r="AI94" s="248">
        <f t="shared" si="44"/>
        <v>1000</v>
      </c>
      <c r="AJ94" s="248">
        <f t="shared" si="45"/>
        <v>12942</v>
      </c>
      <c r="AK94" s="318">
        <v>11</v>
      </c>
      <c r="AL94" s="310" t="s">
        <v>111</v>
      </c>
    </row>
    <row r="95" spans="1:38" s="57" customFormat="1" ht="20.25" customHeight="1">
      <c r="A95" s="26">
        <v>85</v>
      </c>
      <c r="B95" s="76" t="s">
        <v>218</v>
      </c>
      <c r="C95" s="76" t="s">
        <v>219</v>
      </c>
      <c r="D95" s="103" t="s">
        <v>770</v>
      </c>
      <c r="E95" s="76" t="s">
        <v>97</v>
      </c>
      <c r="F95" s="76" t="s">
        <v>629</v>
      </c>
      <c r="G95" s="76" t="s">
        <v>98</v>
      </c>
      <c r="H95" s="39"/>
      <c r="I95" s="76" t="s">
        <v>926</v>
      </c>
      <c r="J95" s="77">
        <v>1090.14</v>
      </c>
      <c r="K95" s="77">
        <v>24.14</v>
      </c>
      <c r="L95" s="314" t="s">
        <v>926</v>
      </c>
      <c r="M95" s="240" t="s">
        <v>97</v>
      </c>
      <c r="N95" s="240">
        <v>1</v>
      </c>
      <c r="O95" s="240">
        <v>1</v>
      </c>
      <c r="P95" s="240" t="s">
        <v>97</v>
      </c>
      <c r="Q95" s="241">
        <v>65</v>
      </c>
      <c r="R95" s="243">
        <v>0.04</v>
      </c>
      <c r="S95" s="243">
        <v>24.14</v>
      </c>
      <c r="T95" s="243">
        <f t="shared" si="37"/>
        <v>24.18</v>
      </c>
      <c r="U95" s="244">
        <f t="shared" si="38"/>
        <v>1065.96</v>
      </c>
      <c r="V95" s="252">
        <v>1090.14</v>
      </c>
      <c r="W95" s="317">
        <v>66.61</v>
      </c>
      <c r="X95" s="247">
        <v>400</v>
      </c>
      <c r="Y95" s="247">
        <v>300</v>
      </c>
      <c r="Z95" s="247">
        <v>300</v>
      </c>
      <c r="AA95" s="240">
        <v>1</v>
      </c>
      <c r="AB95" s="240">
        <v>1</v>
      </c>
      <c r="AC95" s="241">
        <v>12</v>
      </c>
      <c r="AD95" s="248">
        <f t="shared" si="39"/>
        <v>0.48</v>
      </c>
      <c r="AE95" s="248">
        <f t="shared" si="40"/>
        <v>289.68</v>
      </c>
      <c r="AF95" s="248">
        <f t="shared" si="41"/>
        <v>290.15999999999997</v>
      </c>
      <c r="AG95" s="248">
        <f t="shared" si="42"/>
        <v>12791.52</v>
      </c>
      <c r="AH95" s="248">
        <f t="shared" si="43"/>
        <v>799.3199999999999</v>
      </c>
      <c r="AI95" s="248">
        <f t="shared" si="44"/>
        <v>1000</v>
      </c>
      <c r="AJ95" s="248">
        <f t="shared" si="45"/>
        <v>13081.68</v>
      </c>
      <c r="AK95" s="318">
        <v>12</v>
      </c>
      <c r="AL95" s="310" t="s">
        <v>114</v>
      </c>
    </row>
    <row r="96" spans="1:38" s="57" customFormat="1" ht="20.25" customHeight="1">
      <c r="A96" s="26">
        <v>86</v>
      </c>
      <c r="B96" s="76" t="s">
        <v>220</v>
      </c>
      <c r="C96" s="76" t="s">
        <v>221</v>
      </c>
      <c r="D96" s="103" t="s">
        <v>774</v>
      </c>
      <c r="E96" s="76" t="s">
        <v>97</v>
      </c>
      <c r="F96" s="76" t="s">
        <v>629</v>
      </c>
      <c r="G96" s="76" t="s">
        <v>98</v>
      </c>
      <c r="H96" s="76" t="s">
        <v>895</v>
      </c>
      <c r="I96" s="76" t="s">
        <v>211</v>
      </c>
      <c r="J96" s="77">
        <v>1090.14</v>
      </c>
      <c r="K96" s="77">
        <v>24.14</v>
      </c>
      <c r="L96" s="314" t="s">
        <v>211</v>
      </c>
      <c r="M96" s="240" t="s">
        <v>97</v>
      </c>
      <c r="N96" s="240">
        <v>1</v>
      </c>
      <c r="O96" s="240">
        <v>1</v>
      </c>
      <c r="P96" s="240" t="s">
        <v>97</v>
      </c>
      <c r="Q96" s="241">
        <v>66</v>
      </c>
      <c r="R96" s="243">
        <v>0.04</v>
      </c>
      <c r="S96" s="243">
        <v>24.14</v>
      </c>
      <c r="T96" s="243">
        <f t="shared" si="37"/>
        <v>24.18</v>
      </c>
      <c r="U96" s="244">
        <f t="shared" si="38"/>
        <v>1065.96</v>
      </c>
      <c r="V96" s="252">
        <v>1090.14</v>
      </c>
      <c r="W96" s="317">
        <v>66.61</v>
      </c>
      <c r="X96" s="247">
        <v>400</v>
      </c>
      <c r="Y96" s="247">
        <v>300</v>
      </c>
      <c r="Z96" s="247">
        <v>300</v>
      </c>
      <c r="AA96" s="240">
        <v>1</v>
      </c>
      <c r="AB96" s="240">
        <v>1</v>
      </c>
      <c r="AC96" s="241">
        <v>12</v>
      </c>
      <c r="AD96" s="248">
        <f t="shared" si="39"/>
        <v>0.48</v>
      </c>
      <c r="AE96" s="248">
        <f t="shared" si="40"/>
        <v>289.68</v>
      </c>
      <c r="AF96" s="248">
        <f t="shared" si="41"/>
        <v>290.15999999999997</v>
      </c>
      <c r="AG96" s="248">
        <f t="shared" si="42"/>
        <v>12791.52</v>
      </c>
      <c r="AH96" s="248">
        <f t="shared" si="43"/>
        <v>799.3199999999999</v>
      </c>
      <c r="AI96" s="248">
        <f t="shared" si="44"/>
        <v>1000</v>
      </c>
      <c r="AJ96" s="248">
        <f t="shared" si="45"/>
        <v>13081.68</v>
      </c>
      <c r="AK96" s="318">
        <v>13</v>
      </c>
      <c r="AL96" s="310" t="s">
        <v>116</v>
      </c>
    </row>
    <row r="97" spans="1:38" s="57" customFormat="1" ht="20.25" customHeight="1">
      <c r="A97" s="26">
        <v>87</v>
      </c>
      <c r="B97" s="76" t="s">
        <v>225</v>
      </c>
      <c r="C97" s="76" t="s">
        <v>226</v>
      </c>
      <c r="D97" s="103" t="s">
        <v>778</v>
      </c>
      <c r="E97" s="76" t="s">
        <v>97</v>
      </c>
      <c r="F97" s="76" t="s">
        <v>629</v>
      </c>
      <c r="G97" s="76" t="s">
        <v>98</v>
      </c>
      <c r="H97" s="76" t="s">
        <v>895</v>
      </c>
      <c r="I97" s="63" t="s">
        <v>927</v>
      </c>
      <c r="J97" s="77">
        <v>1090.14</v>
      </c>
      <c r="K97" s="77">
        <v>24.14</v>
      </c>
      <c r="L97" s="296" t="s">
        <v>927</v>
      </c>
      <c r="M97" s="240" t="s">
        <v>97</v>
      </c>
      <c r="N97" s="240">
        <v>1</v>
      </c>
      <c r="O97" s="240">
        <v>1</v>
      </c>
      <c r="P97" s="240" t="s">
        <v>97</v>
      </c>
      <c r="Q97" s="241">
        <v>67</v>
      </c>
      <c r="R97" s="243">
        <v>0.04</v>
      </c>
      <c r="S97" s="243">
        <v>24.14</v>
      </c>
      <c r="T97" s="243">
        <f t="shared" si="37"/>
        <v>24.18</v>
      </c>
      <c r="U97" s="244">
        <f t="shared" si="38"/>
        <v>1065.96</v>
      </c>
      <c r="V97" s="252">
        <v>1090.14</v>
      </c>
      <c r="W97" s="317">
        <v>66.61</v>
      </c>
      <c r="X97" s="247">
        <v>400</v>
      </c>
      <c r="Y97" s="247">
        <v>300</v>
      </c>
      <c r="Z97" s="247">
        <v>300</v>
      </c>
      <c r="AA97" s="240">
        <v>1</v>
      </c>
      <c r="AB97" s="240">
        <v>1</v>
      </c>
      <c r="AC97" s="241">
        <v>12</v>
      </c>
      <c r="AD97" s="248">
        <f t="shared" si="39"/>
        <v>0.48</v>
      </c>
      <c r="AE97" s="248">
        <f t="shared" si="40"/>
        <v>289.68</v>
      </c>
      <c r="AF97" s="248">
        <f t="shared" si="41"/>
        <v>290.15999999999997</v>
      </c>
      <c r="AG97" s="248">
        <f t="shared" si="42"/>
        <v>12791.52</v>
      </c>
      <c r="AH97" s="248">
        <f t="shared" si="43"/>
        <v>799.3199999999999</v>
      </c>
      <c r="AI97" s="248">
        <f t="shared" si="44"/>
        <v>1000</v>
      </c>
      <c r="AJ97" s="248">
        <f t="shared" si="45"/>
        <v>13081.68</v>
      </c>
      <c r="AK97" s="318">
        <v>14</v>
      </c>
      <c r="AL97" s="310" t="s">
        <v>115</v>
      </c>
    </row>
    <row r="98" spans="1:38" s="57" customFormat="1" ht="20.25" customHeight="1">
      <c r="A98" s="26">
        <v>88</v>
      </c>
      <c r="B98" s="76" t="s">
        <v>227</v>
      </c>
      <c r="C98" s="76" t="s">
        <v>228</v>
      </c>
      <c r="D98" s="103" t="s">
        <v>779</v>
      </c>
      <c r="E98" s="76" t="s">
        <v>97</v>
      </c>
      <c r="F98" s="76" t="s">
        <v>629</v>
      </c>
      <c r="G98" s="76" t="s">
        <v>104</v>
      </c>
      <c r="H98" s="76" t="s">
        <v>895</v>
      </c>
      <c r="I98" s="76" t="s">
        <v>229</v>
      </c>
      <c r="J98" s="77">
        <v>1090.14</v>
      </c>
      <c r="K98" s="77">
        <v>24.14</v>
      </c>
      <c r="L98" s="314" t="s">
        <v>229</v>
      </c>
      <c r="M98" s="240" t="s">
        <v>97</v>
      </c>
      <c r="N98" s="240">
        <v>1</v>
      </c>
      <c r="O98" s="240">
        <v>1</v>
      </c>
      <c r="P98" s="240" t="s">
        <v>97</v>
      </c>
      <c r="Q98" s="241">
        <v>68</v>
      </c>
      <c r="R98" s="243">
        <v>0.04</v>
      </c>
      <c r="S98" s="243">
        <v>24.14</v>
      </c>
      <c r="T98" s="243">
        <f t="shared" si="37"/>
        <v>24.18</v>
      </c>
      <c r="U98" s="244">
        <f t="shared" si="38"/>
        <v>1065.96</v>
      </c>
      <c r="V98" s="252">
        <v>1090.14</v>
      </c>
      <c r="W98" s="317">
        <v>66.61</v>
      </c>
      <c r="X98" s="247">
        <v>400</v>
      </c>
      <c r="Y98" s="247">
        <v>300</v>
      </c>
      <c r="Z98" s="247">
        <v>300</v>
      </c>
      <c r="AA98" s="240">
        <v>1</v>
      </c>
      <c r="AB98" s="240">
        <v>1</v>
      </c>
      <c r="AC98" s="241">
        <v>12</v>
      </c>
      <c r="AD98" s="248">
        <f t="shared" si="39"/>
        <v>0.48</v>
      </c>
      <c r="AE98" s="248">
        <f t="shared" si="40"/>
        <v>289.68</v>
      </c>
      <c r="AF98" s="248">
        <f t="shared" si="41"/>
        <v>290.15999999999997</v>
      </c>
      <c r="AG98" s="248">
        <f t="shared" si="42"/>
        <v>12791.52</v>
      </c>
      <c r="AH98" s="248">
        <f t="shared" si="43"/>
        <v>799.3199999999999</v>
      </c>
      <c r="AI98" s="248">
        <f t="shared" si="44"/>
        <v>1000</v>
      </c>
      <c r="AJ98" s="248">
        <f t="shared" si="45"/>
        <v>13081.68</v>
      </c>
      <c r="AK98" s="318">
        <v>15</v>
      </c>
      <c r="AL98" s="310" t="s">
        <v>102</v>
      </c>
    </row>
    <row r="99" spans="1:38" s="57" customFormat="1" ht="20.25" customHeight="1">
      <c r="A99" s="26">
        <v>89</v>
      </c>
      <c r="B99" s="76" t="s">
        <v>230</v>
      </c>
      <c r="C99" s="76" t="s">
        <v>231</v>
      </c>
      <c r="D99" s="103" t="s">
        <v>780</v>
      </c>
      <c r="E99" s="76" t="s">
        <v>97</v>
      </c>
      <c r="F99" s="76" t="s">
        <v>629</v>
      </c>
      <c r="G99" s="76" t="s">
        <v>104</v>
      </c>
      <c r="H99" s="39"/>
      <c r="I99" s="76" t="s">
        <v>922</v>
      </c>
      <c r="J99" s="77">
        <v>1090.14</v>
      </c>
      <c r="K99" s="77">
        <v>24.14</v>
      </c>
      <c r="L99" s="314" t="s">
        <v>922</v>
      </c>
      <c r="M99" s="240" t="s">
        <v>97</v>
      </c>
      <c r="N99" s="240">
        <v>1</v>
      </c>
      <c r="O99" s="240">
        <v>1</v>
      </c>
      <c r="P99" s="240" t="s">
        <v>97</v>
      </c>
      <c r="Q99" s="241">
        <v>69</v>
      </c>
      <c r="R99" s="243">
        <v>0.04</v>
      </c>
      <c r="S99" s="243">
        <v>24.14</v>
      </c>
      <c r="T99" s="243">
        <f t="shared" si="37"/>
        <v>24.18</v>
      </c>
      <c r="U99" s="244">
        <f t="shared" si="38"/>
        <v>1065.96</v>
      </c>
      <c r="V99" s="252">
        <v>1090.14</v>
      </c>
      <c r="W99" s="317">
        <v>66.61</v>
      </c>
      <c r="X99" s="247">
        <v>400</v>
      </c>
      <c r="Y99" s="247">
        <v>300</v>
      </c>
      <c r="Z99" s="247">
        <v>300</v>
      </c>
      <c r="AA99" s="240">
        <v>1</v>
      </c>
      <c r="AB99" s="240">
        <v>1</v>
      </c>
      <c r="AC99" s="241">
        <v>12</v>
      </c>
      <c r="AD99" s="248">
        <f t="shared" si="39"/>
        <v>0.48</v>
      </c>
      <c r="AE99" s="248">
        <f t="shared" si="40"/>
        <v>289.68</v>
      </c>
      <c r="AF99" s="248">
        <f t="shared" si="41"/>
        <v>290.15999999999997</v>
      </c>
      <c r="AG99" s="248">
        <f t="shared" si="42"/>
        <v>12791.52</v>
      </c>
      <c r="AH99" s="248">
        <f t="shared" si="43"/>
        <v>799.3199999999999</v>
      </c>
      <c r="AI99" s="248">
        <f t="shared" si="44"/>
        <v>1000</v>
      </c>
      <c r="AJ99" s="248">
        <f t="shared" si="45"/>
        <v>13081.68</v>
      </c>
      <c r="AK99" s="318">
        <v>16</v>
      </c>
      <c r="AL99" s="310" t="s">
        <v>105</v>
      </c>
    </row>
    <row r="100" spans="1:38" s="57" customFormat="1" ht="20.25" customHeight="1">
      <c r="A100" s="26">
        <v>90</v>
      </c>
      <c r="B100" s="76" t="s">
        <v>232</v>
      </c>
      <c r="C100" s="76" t="s">
        <v>233</v>
      </c>
      <c r="D100" s="103" t="s">
        <v>782</v>
      </c>
      <c r="E100" s="76" t="s">
        <v>97</v>
      </c>
      <c r="F100" s="76" t="s">
        <v>629</v>
      </c>
      <c r="G100" s="76" t="s">
        <v>98</v>
      </c>
      <c r="H100" s="39"/>
      <c r="I100" s="76" t="s">
        <v>194</v>
      </c>
      <c r="J100" s="77">
        <v>1090.14</v>
      </c>
      <c r="K100" s="77">
        <v>24.14</v>
      </c>
      <c r="L100" s="314" t="s">
        <v>194</v>
      </c>
      <c r="M100" s="240" t="s">
        <v>97</v>
      </c>
      <c r="N100" s="240">
        <v>1</v>
      </c>
      <c r="O100" s="240">
        <v>1</v>
      </c>
      <c r="P100" s="240" t="s">
        <v>97</v>
      </c>
      <c r="Q100" s="241">
        <v>70</v>
      </c>
      <c r="R100" s="243">
        <v>0.04</v>
      </c>
      <c r="S100" s="243">
        <v>24.14</v>
      </c>
      <c r="T100" s="243">
        <f t="shared" si="37"/>
        <v>24.18</v>
      </c>
      <c r="U100" s="244">
        <f t="shared" si="38"/>
        <v>1065.96</v>
      </c>
      <c r="V100" s="252">
        <v>1090.14</v>
      </c>
      <c r="W100" s="317">
        <v>66.61</v>
      </c>
      <c r="X100" s="247">
        <v>400</v>
      </c>
      <c r="Y100" s="247">
        <v>300</v>
      </c>
      <c r="Z100" s="247">
        <v>300</v>
      </c>
      <c r="AA100" s="240">
        <v>1</v>
      </c>
      <c r="AB100" s="240">
        <v>1</v>
      </c>
      <c r="AC100" s="241">
        <v>12</v>
      </c>
      <c r="AD100" s="248">
        <f t="shared" si="39"/>
        <v>0.48</v>
      </c>
      <c r="AE100" s="248">
        <f t="shared" si="40"/>
        <v>289.68</v>
      </c>
      <c r="AF100" s="248">
        <f t="shared" si="41"/>
        <v>290.15999999999997</v>
      </c>
      <c r="AG100" s="248">
        <f t="shared" si="42"/>
        <v>12791.52</v>
      </c>
      <c r="AH100" s="248">
        <f t="shared" si="43"/>
        <v>799.3199999999999</v>
      </c>
      <c r="AI100" s="248">
        <f t="shared" si="44"/>
        <v>1000</v>
      </c>
      <c r="AJ100" s="248">
        <f t="shared" si="45"/>
        <v>13081.68</v>
      </c>
      <c r="AK100" s="318">
        <v>17</v>
      </c>
      <c r="AL100" s="310" t="s">
        <v>118</v>
      </c>
    </row>
    <row r="101" spans="1:38" s="57" customFormat="1" ht="20.25" customHeight="1">
      <c r="A101" s="26">
        <v>91</v>
      </c>
      <c r="B101" s="63" t="s">
        <v>597</v>
      </c>
      <c r="C101" s="38" t="s">
        <v>598</v>
      </c>
      <c r="D101" s="102" t="s">
        <v>807</v>
      </c>
      <c r="E101" s="63" t="s">
        <v>97</v>
      </c>
      <c r="F101" s="63" t="s">
        <v>629</v>
      </c>
      <c r="G101" s="63" t="s">
        <v>98</v>
      </c>
      <c r="H101" s="63" t="s">
        <v>895</v>
      </c>
      <c r="I101" s="63" t="s">
        <v>208</v>
      </c>
      <c r="J101" s="65">
        <v>1078.5</v>
      </c>
      <c r="K101" s="64"/>
      <c r="L101" s="296" t="s">
        <v>208</v>
      </c>
      <c r="M101" s="240" t="s">
        <v>97</v>
      </c>
      <c r="N101" s="240">
        <v>1</v>
      </c>
      <c r="O101" s="240">
        <v>1</v>
      </c>
      <c r="P101" s="240" t="s">
        <v>97</v>
      </c>
      <c r="Q101" s="241">
        <v>71</v>
      </c>
      <c r="R101" s="243">
        <v>0.04</v>
      </c>
      <c r="S101" s="243">
        <v>24.14</v>
      </c>
      <c r="T101" s="243">
        <f t="shared" si="37"/>
        <v>24.18</v>
      </c>
      <c r="U101" s="244">
        <f t="shared" si="38"/>
        <v>1054.32</v>
      </c>
      <c r="V101" s="245">
        <v>1078.5</v>
      </c>
      <c r="W101" s="317">
        <v>70.07</v>
      </c>
      <c r="X101" s="247">
        <v>400</v>
      </c>
      <c r="Y101" s="247">
        <v>300</v>
      </c>
      <c r="Z101" s="247">
        <v>300</v>
      </c>
      <c r="AA101" s="240">
        <v>1</v>
      </c>
      <c r="AB101" s="240">
        <v>1</v>
      </c>
      <c r="AC101" s="241">
        <v>12</v>
      </c>
      <c r="AD101" s="248">
        <f t="shared" si="39"/>
        <v>0.48</v>
      </c>
      <c r="AE101" s="248">
        <f t="shared" si="40"/>
        <v>289.68</v>
      </c>
      <c r="AF101" s="248">
        <f t="shared" si="41"/>
        <v>290.15999999999997</v>
      </c>
      <c r="AG101" s="248">
        <f t="shared" si="42"/>
        <v>12651.84</v>
      </c>
      <c r="AH101" s="248">
        <f t="shared" si="43"/>
        <v>840.8399999999999</v>
      </c>
      <c r="AI101" s="248">
        <f t="shared" si="44"/>
        <v>1000</v>
      </c>
      <c r="AJ101" s="248">
        <f t="shared" si="45"/>
        <v>12942</v>
      </c>
      <c r="AK101" s="318">
        <v>18</v>
      </c>
      <c r="AL101" s="310" t="s">
        <v>110</v>
      </c>
    </row>
    <row r="102" spans="1:38" s="57" customFormat="1" ht="20.25" customHeight="1">
      <c r="A102" s="26">
        <v>92</v>
      </c>
      <c r="B102" s="76" t="s">
        <v>234</v>
      </c>
      <c r="C102" s="76" t="s">
        <v>235</v>
      </c>
      <c r="D102" s="103" t="s">
        <v>786</v>
      </c>
      <c r="E102" s="76" t="s">
        <v>97</v>
      </c>
      <c r="F102" s="76" t="s">
        <v>629</v>
      </c>
      <c r="G102" s="76" t="s">
        <v>98</v>
      </c>
      <c r="H102" s="39"/>
      <c r="I102" s="76" t="s">
        <v>236</v>
      </c>
      <c r="J102" s="77">
        <v>1090.14</v>
      </c>
      <c r="K102" s="77">
        <v>24.14</v>
      </c>
      <c r="L102" s="314" t="s">
        <v>236</v>
      </c>
      <c r="M102" s="240" t="s">
        <v>97</v>
      </c>
      <c r="N102" s="240">
        <v>1</v>
      </c>
      <c r="O102" s="240">
        <v>1</v>
      </c>
      <c r="P102" s="240" t="s">
        <v>97</v>
      </c>
      <c r="Q102" s="241">
        <v>72</v>
      </c>
      <c r="R102" s="243">
        <v>0.04</v>
      </c>
      <c r="S102" s="243">
        <v>24.14</v>
      </c>
      <c r="T102" s="243">
        <f t="shared" si="37"/>
        <v>24.18</v>
      </c>
      <c r="U102" s="244">
        <f t="shared" si="38"/>
        <v>1065.96</v>
      </c>
      <c r="V102" s="252">
        <v>1090.14</v>
      </c>
      <c r="W102" s="317">
        <v>66.61</v>
      </c>
      <c r="X102" s="247">
        <v>400</v>
      </c>
      <c r="Y102" s="247">
        <v>300</v>
      </c>
      <c r="Z102" s="247">
        <v>300</v>
      </c>
      <c r="AA102" s="240">
        <v>1</v>
      </c>
      <c r="AB102" s="240">
        <v>1</v>
      </c>
      <c r="AC102" s="241">
        <v>12</v>
      </c>
      <c r="AD102" s="248">
        <f t="shared" si="39"/>
        <v>0.48</v>
      </c>
      <c r="AE102" s="248">
        <f t="shared" si="40"/>
        <v>289.68</v>
      </c>
      <c r="AF102" s="248">
        <f t="shared" si="41"/>
        <v>290.15999999999997</v>
      </c>
      <c r="AG102" s="248">
        <f t="shared" si="42"/>
        <v>12791.52</v>
      </c>
      <c r="AH102" s="248">
        <f t="shared" si="43"/>
        <v>799.3199999999999</v>
      </c>
      <c r="AI102" s="248">
        <f t="shared" si="44"/>
        <v>1000</v>
      </c>
      <c r="AJ102" s="248">
        <f t="shared" si="45"/>
        <v>13081.68</v>
      </c>
      <c r="AK102" s="318">
        <v>19</v>
      </c>
      <c r="AL102" s="310" t="s">
        <v>120</v>
      </c>
    </row>
    <row r="103" spans="1:38" s="57" customFormat="1" ht="20.25" customHeight="1">
      <c r="A103" s="26">
        <v>93</v>
      </c>
      <c r="B103" s="76" t="s">
        <v>237</v>
      </c>
      <c r="C103" s="76" t="s">
        <v>238</v>
      </c>
      <c r="D103" s="103" t="s">
        <v>790</v>
      </c>
      <c r="E103" s="76" t="s">
        <v>97</v>
      </c>
      <c r="F103" s="76" t="s">
        <v>629</v>
      </c>
      <c r="G103" s="76" t="s">
        <v>98</v>
      </c>
      <c r="H103" s="76" t="s">
        <v>895</v>
      </c>
      <c r="I103" s="63" t="s">
        <v>931</v>
      </c>
      <c r="J103" s="77">
        <v>1090.14</v>
      </c>
      <c r="K103" s="77">
        <v>24.14</v>
      </c>
      <c r="L103" s="296" t="s">
        <v>931</v>
      </c>
      <c r="M103" s="240" t="s">
        <v>97</v>
      </c>
      <c r="N103" s="240">
        <v>1</v>
      </c>
      <c r="O103" s="240">
        <v>1</v>
      </c>
      <c r="P103" s="240" t="s">
        <v>97</v>
      </c>
      <c r="Q103" s="241">
        <v>73</v>
      </c>
      <c r="R103" s="243">
        <v>0.04</v>
      </c>
      <c r="S103" s="243">
        <v>24.14</v>
      </c>
      <c r="T103" s="243">
        <f t="shared" si="37"/>
        <v>24.18</v>
      </c>
      <c r="U103" s="244">
        <f t="shared" si="38"/>
        <v>1065.96</v>
      </c>
      <c r="V103" s="252">
        <v>1090.14</v>
      </c>
      <c r="W103" s="317">
        <v>66.61</v>
      </c>
      <c r="X103" s="247">
        <v>400</v>
      </c>
      <c r="Y103" s="247">
        <v>300</v>
      </c>
      <c r="Z103" s="247">
        <v>300</v>
      </c>
      <c r="AA103" s="240">
        <v>1</v>
      </c>
      <c r="AB103" s="240">
        <v>1</v>
      </c>
      <c r="AC103" s="241">
        <v>12</v>
      </c>
      <c r="AD103" s="248">
        <f t="shared" si="39"/>
        <v>0.48</v>
      </c>
      <c r="AE103" s="248">
        <f t="shared" si="40"/>
        <v>289.68</v>
      </c>
      <c r="AF103" s="248">
        <f t="shared" si="41"/>
        <v>290.15999999999997</v>
      </c>
      <c r="AG103" s="248">
        <f t="shared" si="42"/>
        <v>12791.52</v>
      </c>
      <c r="AH103" s="248">
        <f t="shared" si="43"/>
        <v>799.3199999999999</v>
      </c>
      <c r="AI103" s="248">
        <f t="shared" si="44"/>
        <v>1000</v>
      </c>
      <c r="AJ103" s="248">
        <f t="shared" si="45"/>
        <v>13081.68</v>
      </c>
      <c r="AK103" s="318">
        <v>20</v>
      </c>
      <c r="AL103" s="310" t="s">
        <v>124</v>
      </c>
    </row>
    <row r="104" spans="1:38" s="57" customFormat="1" ht="20.25" customHeight="1">
      <c r="A104" s="26">
        <v>94</v>
      </c>
      <c r="B104" s="76" t="s">
        <v>239</v>
      </c>
      <c r="C104" s="76" t="s">
        <v>240</v>
      </c>
      <c r="D104" s="103" t="s">
        <v>792</v>
      </c>
      <c r="E104" s="76" t="s">
        <v>97</v>
      </c>
      <c r="F104" s="76" t="s">
        <v>629</v>
      </c>
      <c r="G104" s="76" t="s">
        <v>98</v>
      </c>
      <c r="H104" s="76" t="s">
        <v>895</v>
      </c>
      <c r="I104" s="76" t="s">
        <v>199</v>
      </c>
      <c r="J104" s="77">
        <v>1090.14</v>
      </c>
      <c r="K104" s="77">
        <v>24.14</v>
      </c>
      <c r="L104" s="314" t="s">
        <v>199</v>
      </c>
      <c r="M104" s="240" t="s">
        <v>97</v>
      </c>
      <c r="N104" s="240">
        <v>1</v>
      </c>
      <c r="O104" s="240">
        <v>1</v>
      </c>
      <c r="P104" s="240" t="s">
        <v>97</v>
      </c>
      <c r="Q104" s="241">
        <v>74</v>
      </c>
      <c r="R104" s="243">
        <v>0.04</v>
      </c>
      <c r="S104" s="243">
        <v>24.14</v>
      </c>
      <c r="T104" s="243">
        <f t="shared" si="37"/>
        <v>24.18</v>
      </c>
      <c r="U104" s="244">
        <f t="shared" si="38"/>
        <v>1065.96</v>
      </c>
      <c r="V104" s="252">
        <v>1090.14</v>
      </c>
      <c r="W104" s="317">
        <v>66.61</v>
      </c>
      <c r="X104" s="247">
        <v>400</v>
      </c>
      <c r="Y104" s="247">
        <v>300</v>
      </c>
      <c r="Z104" s="247">
        <v>300</v>
      </c>
      <c r="AA104" s="240">
        <v>1</v>
      </c>
      <c r="AB104" s="240">
        <v>1</v>
      </c>
      <c r="AC104" s="241">
        <v>12</v>
      </c>
      <c r="AD104" s="248">
        <f t="shared" si="39"/>
        <v>0.48</v>
      </c>
      <c r="AE104" s="248">
        <f t="shared" si="40"/>
        <v>289.68</v>
      </c>
      <c r="AF104" s="248">
        <f t="shared" si="41"/>
        <v>290.15999999999997</v>
      </c>
      <c r="AG104" s="248">
        <f t="shared" si="42"/>
        <v>12791.52</v>
      </c>
      <c r="AH104" s="248">
        <f t="shared" si="43"/>
        <v>799.3199999999999</v>
      </c>
      <c r="AI104" s="248">
        <f t="shared" si="44"/>
        <v>1000</v>
      </c>
      <c r="AJ104" s="248">
        <f t="shared" si="45"/>
        <v>13081.68</v>
      </c>
      <c r="AK104" s="318">
        <v>21</v>
      </c>
      <c r="AL104" s="310" t="s">
        <v>125</v>
      </c>
    </row>
    <row r="105" spans="1:38" s="57" customFormat="1" ht="20.25" customHeight="1">
      <c r="A105" s="26">
        <v>95</v>
      </c>
      <c r="B105" s="76" t="s">
        <v>241</v>
      </c>
      <c r="C105" s="76" t="s">
        <v>242</v>
      </c>
      <c r="D105" s="103" t="s">
        <v>800</v>
      </c>
      <c r="E105" s="76" t="s">
        <v>97</v>
      </c>
      <c r="F105" s="76" t="s">
        <v>629</v>
      </c>
      <c r="G105" s="76" t="s">
        <v>98</v>
      </c>
      <c r="H105" s="76" t="s">
        <v>895</v>
      </c>
      <c r="I105" s="63" t="s">
        <v>929</v>
      </c>
      <c r="J105" s="77">
        <v>1090.14</v>
      </c>
      <c r="K105" s="77">
        <v>24.14</v>
      </c>
      <c r="L105" s="296" t="s">
        <v>929</v>
      </c>
      <c r="M105" s="240" t="s">
        <v>97</v>
      </c>
      <c r="N105" s="240">
        <v>1</v>
      </c>
      <c r="O105" s="240">
        <v>1</v>
      </c>
      <c r="P105" s="240" t="s">
        <v>97</v>
      </c>
      <c r="Q105" s="241">
        <v>75</v>
      </c>
      <c r="R105" s="243">
        <v>0.04</v>
      </c>
      <c r="S105" s="243">
        <v>24.14</v>
      </c>
      <c r="T105" s="243">
        <f t="shared" si="37"/>
        <v>24.18</v>
      </c>
      <c r="U105" s="244">
        <f t="shared" si="38"/>
        <v>1065.96</v>
      </c>
      <c r="V105" s="252">
        <v>1090.14</v>
      </c>
      <c r="W105" s="317">
        <v>66.61</v>
      </c>
      <c r="X105" s="247">
        <v>400</v>
      </c>
      <c r="Y105" s="247">
        <v>300</v>
      </c>
      <c r="Z105" s="247">
        <v>300</v>
      </c>
      <c r="AA105" s="240">
        <v>1</v>
      </c>
      <c r="AB105" s="240">
        <v>1</v>
      </c>
      <c r="AC105" s="241">
        <v>12</v>
      </c>
      <c r="AD105" s="248">
        <f t="shared" si="39"/>
        <v>0.48</v>
      </c>
      <c r="AE105" s="248">
        <f t="shared" si="40"/>
        <v>289.68</v>
      </c>
      <c r="AF105" s="248">
        <f t="shared" si="41"/>
        <v>290.15999999999997</v>
      </c>
      <c r="AG105" s="248">
        <f t="shared" si="42"/>
        <v>12791.52</v>
      </c>
      <c r="AH105" s="248">
        <f t="shared" si="43"/>
        <v>799.3199999999999</v>
      </c>
      <c r="AI105" s="248">
        <f t="shared" si="44"/>
        <v>1000</v>
      </c>
      <c r="AJ105" s="248">
        <f t="shared" si="45"/>
        <v>13081.68</v>
      </c>
      <c r="AK105" s="318">
        <v>22</v>
      </c>
      <c r="AL105" s="310" t="s">
        <v>102</v>
      </c>
    </row>
    <row r="106" spans="1:38" s="61" customFormat="1" ht="20.25" customHeight="1">
      <c r="A106" s="26">
        <v>96</v>
      </c>
      <c r="B106" s="76" t="s">
        <v>243</v>
      </c>
      <c r="C106" s="76" t="s">
        <v>244</v>
      </c>
      <c r="D106" s="103" t="s">
        <v>746</v>
      </c>
      <c r="E106" s="76" t="s">
        <v>97</v>
      </c>
      <c r="F106" s="76" t="s">
        <v>629</v>
      </c>
      <c r="G106" s="76" t="s">
        <v>98</v>
      </c>
      <c r="H106" s="39"/>
      <c r="I106" s="76" t="s">
        <v>932</v>
      </c>
      <c r="J106" s="77">
        <v>1093.11</v>
      </c>
      <c r="K106" s="77">
        <v>24.14</v>
      </c>
      <c r="L106" s="314" t="s">
        <v>932</v>
      </c>
      <c r="M106" s="320" t="s">
        <v>97</v>
      </c>
      <c r="N106" s="320">
        <v>1</v>
      </c>
      <c r="O106" s="320">
        <v>1</v>
      </c>
      <c r="P106" s="320" t="s">
        <v>97</v>
      </c>
      <c r="Q106" s="241">
        <v>76</v>
      </c>
      <c r="R106" s="321">
        <v>0.04</v>
      </c>
      <c r="S106" s="321">
        <v>24.14</v>
      </c>
      <c r="T106" s="321">
        <f t="shared" si="37"/>
        <v>24.18</v>
      </c>
      <c r="U106" s="322">
        <f t="shared" si="38"/>
        <v>1068.9299999999998</v>
      </c>
      <c r="V106" s="323">
        <v>1093.11</v>
      </c>
      <c r="W106" s="317">
        <v>66.88</v>
      </c>
      <c r="X106" s="247">
        <v>400</v>
      </c>
      <c r="Y106" s="247">
        <v>300</v>
      </c>
      <c r="Z106" s="247">
        <v>300</v>
      </c>
      <c r="AA106" s="320">
        <v>1</v>
      </c>
      <c r="AB106" s="320">
        <v>1</v>
      </c>
      <c r="AC106" s="324">
        <v>12</v>
      </c>
      <c r="AD106" s="325">
        <f t="shared" si="39"/>
        <v>0.48</v>
      </c>
      <c r="AE106" s="325">
        <f t="shared" si="40"/>
        <v>289.68</v>
      </c>
      <c r="AF106" s="325">
        <f t="shared" si="41"/>
        <v>290.15999999999997</v>
      </c>
      <c r="AG106" s="325">
        <f t="shared" si="42"/>
        <v>12827.159999999998</v>
      </c>
      <c r="AH106" s="325">
        <f t="shared" si="43"/>
        <v>802.56</v>
      </c>
      <c r="AI106" s="248">
        <f t="shared" si="44"/>
        <v>1000</v>
      </c>
      <c r="AJ106" s="325">
        <f t="shared" si="45"/>
        <v>13117.32</v>
      </c>
      <c r="AK106" s="318">
        <v>23</v>
      </c>
      <c r="AL106" s="310" t="s">
        <v>188</v>
      </c>
    </row>
    <row r="107" spans="1:38" s="57" customFormat="1" ht="20.25" customHeight="1">
      <c r="A107" s="26">
        <v>97</v>
      </c>
      <c r="B107" s="76" t="s">
        <v>245</v>
      </c>
      <c r="C107" s="76" t="s">
        <v>246</v>
      </c>
      <c r="D107" s="103" t="s">
        <v>748</v>
      </c>
      <c r="E107" s="76" t="s">
        <v>97</v>
      </c>
      <c r="F107" s="76" t="s">
        <v>629</v>
      </c>
      <c r="G107" s="76" t="s">
        <v>98</v>
      </c>
      <c r="H107" s="76" t="s">
        <v>895</v>
      </c>
      <c r="I107" s="76" t="s">
        <v>247</v>
      </c>
      <c r="J107" s="77">
        <v>1093.14</v>
      </c>
      <c r="K107" s="77">
        <v>24.14</v>
      </c>
      <c r="L107" s="314" t="s">
        <v>247</v>
      </c>
      <c r="M107" s="240" t="s">
        <v>97</v>
      </c>
      <c r="N107" s="240">
        <v>1</v>
      </c>
      <c r="O107" s="240">
        <v>1</v>
      </c>
      <c r="P107" s="240" t="s">
        <v>97</v>
      </c>
      <c r="Q107" s="241">
        <v>77</v>
      </c>
      <c r="R107" s="243">
        <v>0.04</v>
      </c>
      <c r="S107" s="243">
        <v>24.14</v>
      </c>
      <c r="T107" s="243">
        <f t="shared" si="37"/>
        <v>24.18</v>
      </c>
      <c r="U107" s="244">
        <f t="shared" si="38"/>
        <v>1068.96</v>
      </c>
      <c r="V107" s="252">
        <v>1093.14</v>
      </c>
      <c r="W107" s="317">
        <v>66.88</v>
      </c>
      <c r="X107" s="247">
        <v>400</v>
      </c>
      <c r="Y107" s="247">
        <v>300</v>
      </c>
      <c r="Z107" s="247">
        <v>300</v>
      </c>
      <c r="AA107" s="240">
        <v>1</v>
      </c>
      <c r="AB107" s="240">
        <v>1</v>
      </c>
      <c r="AC107" s="241">
        <v>12</v>
      </c>
      <c r="AD107" s="248">
        <f t="shared" si="39"/>
        <v>0.48</v>
      </c>
      <c r="AE107" s="248">
        <f t="shared" si="40"/>
        <v>289.68</v>
      </c>
      <c r="AF107" s="248">
        <f t="shared" si="41"/>
        <v>290.15999999999997</v>
      </c>
      <c r="AG107" s="248">
        <f t="shared" si="42"/>
        <v>12827.52</v>
      </c>
      <c r="AH107" s="248">
        <f t="shared" si="43"/>
        <v>802.56</v>
      </c>
      <c r="AI107" s="248">
        <f t="shared" si="44"/>
        <v>1000</v>
      </c>
      <c r="AJ107" s="248">
        <f t="shared" si="45"/>
        <v>13117.68</v>
      </c>
      <c r="AK107" s="318">
        <v>24</v>
      </c>
      <c r="AL107" s="310" t="s">
        <v>101</v>
      </c>
    </row>
    <row r="108" spans="1:38" s="61" customFormat="1" ht="20.25" customHeight="1">
      <c r="A108" s="26">
        <v>98</v>
      </c>
      <c r="B108" s="76" t="s">
        <v>250</v>
      </c>
      <c r="C108" s="76" t="s">
        <v>251</v>
      </c>
      <c r="D108" s="103" t="s">
        <v>760</v>
      </c>
      <c r="E108" s="76" t="s">
        <v>97</v>
      </c>
      <c r="F108" s="76" t="s">
        <v>627</v>
      </c>
      <c r="G108" s="76" t="s">
        <v>98</v>
      </c>
      <c r="H108" s="76" t="s">
        <v>897</v>
      </c>
      <c r="I108" s="63" t="s">
        <v>930</v>
      </c>
      <c r="J108" s="77">
        <v>1649.26</v>
      </c>
      <c r="K108" s="77">
        <v>24.14</v>
      </c>
      <c r="L108" s="296" t="s">
        <v>930</v>
      </c>
      <c r="M108" s="320" t="s">
        <v>97</v>
      </c>
      <c r="N108" s="320">
        <v>1</v>
      </c>
      <c r="O108" s="320">
        <v>1</v>
      </c>
      <c r="P108" s="320" t="s">
        <v>97</v>
      </c>
      <c r="Q108" s="241">
        <v>78</v>
      </c>
      <c r="R108" s="321">
        <v>0.04</v>
      </c>
      <c r="S108" s="321">
        <v>24.14</v>
      </c>
      <c r="T108" s="321">
        <f t="shared" si="37"/>
        <v>24.18</v>
      </c>
      <c r="U108" s="322">
        <f t="shared" si="38"/>
        <v>1625.08</v>
      </c>
      <c r="V108" s="323">
        <v>1649.26</v>
      </c>
      <c r="W108" s="317">
        <v>116.93</v>
      </c>
      <c r="X108" s="247">
        <v>400</v>
      </c>
      <c r="Y108" s="247">
        <v>300</v>
      </c>
      <c r="Z108" s="247">
        <v>300</v>
      </c>
      <c r="AA108" s="320">
        <v>1</v>
      </c>
      <c r="AB108" s="320">
        <v>1</v>
      </c>
      <c r="AC108" s="324">
        <v>12</v>
      </c>
      <c r="AD108" s="325">
        <f t="shared" si="39"/>
        <v>0.48</v>
      </c>
      <c r="AE108" s="325">
        <f t="shared" si="40"/>
        <v>289.68</v>
      </c>
      <c r="AF108" s="325">
        <f t="shared" si="41"/>
        <v>290.15999999999997</v>
      </c>
      <c r="AG108" s="325">
        <f t="shared" si="42"/>
        <v>19500.96</v>
      </c>
      <c r="AH108" s="325">
        <f t="shared" si="43"/>
        <v>1403.16</v>
      </c>
      <c r="AI108" s="248">
        <f t="shared" si="44"/>
        <v>1000</v>
      </c>
      <c r="AJ108" s="325">
        <f t="shared" si="45"/>
        <v>19791.12</v>
      </c>
      <c r="AK108" s="318">
        <v>25</v>
      </c>
      <c r="AL108" s="310" t="s">
        <v>109</v>
      </c>
    </row>
    <row r="109" spans="1:38" s="57" customFormat="1" ht="20.25" customHeight="1">
      <c r="A109" s="26">
        <v>99</v>
      </c>
      <c r="B109" s="76" t="s">
        <v>252</v>
      </c>
      <c r="C109" s="76" t="s">
        <v>253</v>
      </c>
      <c r="D109" s="103" t="s">
        <v>771</v>
      </c>
      <c r="E109" s="76" t="s">
        <v>97</v>
      </c>
      <c r="F109" s="76" t="s">
        <v>629</v>
      </c>
      <c r="G109" s="76" t="s">
        <v>98</v>
      </c>
      <c r="H109" s="39"/>
      <c r="I109" s="63" t="s">
        <v>930</v>
      </c>
      <c r="J109" s="77">
        <v>1125.79</v>
      </c>
      <c r="K109" s="77">
        <v>24.14</v>
      </c>
      <c r="L109" s="296" t="s">
        <v>930</v>
      </c>
      <c r="M109" s="240" t="s">
        <v>97</v>
      </c>
      <c r="N109" s="240">
        <v>1</v>
      </c>
      <c r="O109" s="240">
        <v>1</v>
      </c>
      <c r="P109" s="240" t="s">
        <v>97</v>
      </c>
      <c r="Q109" s="241">
        <v>79</v>
      </c>
      <c r="R109" s="243">
        <v>0.04</v>
      </c>
      <c r="S109" s="243">
        <v>24.14</v>
      </c>
      <c r="T109" s="243">
        <f t="shared" si="37"/>
        <v>24.18</v>
      </c>
      <c r="U109" s="244">
        <f t="shared" si="38"/>
        <v>1101.61</v>
      </c>
      <c r="V109" s="252">
        <v>1125.79</v>
      </c>
      <c r="W109" s="317">
        <v>69.82</v>
      </c>
      <c r="X109" s="247">
        <v>400</v>
      </c>
      <c r="Y109" s="247">
        <v>300</v>
      </c>
      <c r="Z109" s="247">
        <v>300</v>
      </c>
      <c r="AA109" s="240">
        <v>1</v>
      </c>
      <c r="AB109" s="240">
        <v>1</v>
      </c>
      <c r="AC109" s="241">
        <v>12</v>
      </c>
      <c r="AD109" s="248">
        <f t="shared" si="39"/>
        <v>0.48</v>
      </c>
      <c r="AE109" s="248">
        <f t="shared" si="40"/>
        <v>289.68</v>
      </c>
      <c r="AF109" s="248">
        <f t="shared" si="41"/>
        <v>290.15999999999997</v>
      </c>
      <c r="AG109" s="248">
        <f t="shared" si="42"/>
        <v>13219.32</v>
      </c>
      <c r="AH109" s="248">
        <f t="shared" si="43"/>
        <v>837.8399999999999</v>
      </c>
      <c r="AI109" s="248">
        <f t="shared" si="44"/>
        <v>1000</v>
      </c>
      <c r="AJ109" s="248">
        <f t="shared" si="45"/>
        <v>13509.48</v>
      </c>
      <c r="AK109" s="318">
        <v>26</v>
      </c>
      <c r="AL109" s="310" t="s">
        <v>109</v>
      </c>
    </row>
    <row r="110" spans="1:38" s="1" customFormat="1" ht="20.25" customHeight="1">
      <c r="A110" s="26">
        <v>100</v>
      </c>
      <c r="B110" s="76" t="s">
        <v>254</v>
      </c>
      <c r="C110" s="76" t="s">
        <v>255</v>
      </c>
      <c r="D110" s="103" t="s">
        <v>758</v>
      </c>
      <c r="E110" s="76" t="s">
        <v>97</v>
      </c>
      <c r="F110" s="76" t="s">
        <v>627</v>
      </c>
      <c r="G110" s="76" t="s">
        <v>98</v>
      </c>
      <c r="H110" s="76" t="s">
        <v>898</v>
      </c>
      <c r="I110" s="76" t="s">
        <v>924</v>
      </c>
      <c r="J110" s="77">
        <v>1128.85</v>
      </c>
      <c r="K110" s="77">
        <v>24.14</v>
      </c>
      <c r="L110" s="314" t="s">
        <v>924</v>
      </c>
      <c r="M110" s="240" t="s">
        <v>97</v>
      </c>
      <c r="N110" s="240">
        <v>1</v>
      </c>
      <c r="O110" s="240">
        <v>1</v>
      </c>
      <c r="P110" s="240" t="s">
        <v>97</v>
      </c>
      <c r="Q110" s="241">
        <v>80</v>
      </c>
      <c r="R110" s="243">
        <v>0.04</v>
      </c>
      <c r="S110" s="243">
        <v>24.14</v>
      </c>
      <c r="T110" s="243">
        <f t="shared" si="37"/>
        <v>24.18</v>
      </c>
      <c r="U110" s="244">
        <f t="shared" si="38"/>
        <v>1104.6699999999998</v>
      </c>
      <c r="V110" s="252">
        <v>1128.85</v>
      </c>
      <c r="W110" s="317">
        <v>70.1</v>
      </c>
      <c r="X110" s="247">
        <v>400</v>
      </c>
      <c r="Y110" s="247">
        <v>300</v>
      </c>
      <c r="Z110" s="247">
        <v>300</v>
      </c>
      <c r="AA110" s="240">
        <v>1</v>
      </c>
      <c r="AB110" s="240">
        <v>1</v>
      </c>
      <c r="AC110" s="241">
        <v>12</v>
      </c>
      <c r="AD110" s="248">
        <f t="shared" si="39"/>
        <v>0.48</v>
      </c>
      <c r="AE110" s="248">
        <f t="shared" si="40"/>
        <v>289.68</v>
      </c>
      <c r="AF110" s="248">
        <f t="shared" si="41"/>
        <v>290.15999999999997</v>
      </c>
      <c r="AG110" s="248">
        <f t="shared" si="42"/>
        <v>13256.039999999997</v>
      </c>
      <c r="AH110" s="248">
        <f t="shared" si="43"/>
        <v>841.1999999999999</v>
      </c>
      <c r="AI110" s="248">
        <f t="shared" si="44"/>
        <v>1000</v>
      </c>
      <c r="AJ110" s="248">
        <f t="shared" si="45"/>
        <v>13546.199999999999</v>
      </c>
      <c r="AK110" s="318">
        <v>27</v>
      </c>
      <c r="AL110" s="310" t="s">
        <v>103</v>
      </c>
    </row>
    <row r="111" spans="1:38" s="1" customFormat="1" ht="20.25" customHeight="1">
      <c r="A111" s="26">
        <v>101</v>
      </c>
      <c r="B111" s="76" t="s">
        <v>256</v>
      </c>
      <c r="C111" s="76" t="s">
        <v>257</v>
      </c>
      <c r="D111" s="103" t="s">
        <v>789</v>
      </c>
      <c r="E111" s="76" t="s">
        <v>97</v>
      </c>
      <c r="F111" s="76" t="s">
        <v>629</v>
      </c>
      <c r="G111" s="76" t="s">
        <v>98</v>
      </c>
      <c r="H111" s="39"/>
      <c r="I111" s="76" t="s">
        <v>918</v>
      </c>
      <c r="J111" s="77">
        <v>1135.39</v>
      </c>
      <c r="K111" s="77">
        <v>24.14</v>
      </c>
      <c r="L111" s="314" t="s">
        <v>918</v>
      </c>
      <c r="M111" s="240" t="s">
        <v>97</v>
      </c>
      <c r="N111" s="240">
        <v>1</v>
      </c>
      <c r="O111" s="240">
        <v>1</v>
      </c>
      <c r="P111" s="240" t="s">
        <v>97</v>
      </c>
      <c r="Q111" s="241">
        <v>81</v>
      </c>
      <c r="R111" s="243">
        <v>0.04</v>
      </c>
      <c r="S111" s="243">
        <v>24.14</v>
      </c>
      <c r="T111" s="243">
        <f t="shared" si="37"/>
        <v>24.18</v>
      </c>
      <c r="U111" s="244">
        <f t="shared" si="38"/>
        <v>1111.21</v>
      </c>
      <c r="V111" s="252">
        <v>1135.39</v>
      </c>
      <c r="W111" s="317">
        <v>70.69</v>
      </c>
      <c r="X111" s="247">
        <v>400</v>
      </c>
      <c r="Y111" s="247">
        <v>300</v>
      </c>
      <c r="Z111" s="247">
        <v>300</v>
      </c>
      <c r="AA111" s="240">
        <v>1</v>
      </c>
      <c r="AB111" s="240">
        <v>1</v>
      </c>
      <c r="AC111" s="241">
        <v>12</v>
      </c>
      <c r="AD111" s="248">
        <f t="shared" si="39"/>
        <v>0.48</v>
      </c>
      <c r="AE111" s="248">
        <f t="shared" si="40"/>
        <v>289.68</v>
      </c>
      <c r="AF111" s="248">
        <f t="shared" si="41"/>
        <v>290.15999999999997</v>
      </c>
      <c r="AG111" s="248">
        <f t="shared" si="42"/>
        <v>13334.52</v>
      </c>
      <c r="AH111" s="248">
        <f t="shared" si="43"/>
        <v>848.28</v>
      </c>
      <c r="AI111" s="248">
        <f t="shared" si="44"/>
        <v>1000</v>
      </c>
      <c r="AJ111" s="248">
        <f t="shared" si="45"/>
        <v>13624.68</v>
      </c>
      <c r="AK111" s="318">
        <v>28</v>
      </c>
      <c r="AL111" s="310" t="s">
        <v>108</v>
      </c>
    </row>
    <row r="112" spans="1:38" s="1" customFormat="1" ht="20.25" customHeight="1">
      <c r="A112" s="26">
        <v>102</v>
      </c>
      <c r="B112" s="76" t="s">
        <v>258</v>
      </c>
      <c r="C112" s="76" t="s">
        <v>259</v>
      </c>
      <c r="D112" s="103" t="s">
        <v>759</v>
      </c>
      <c r="E112" s="76" t="s">
        <v>97</v>
      </c>
      <c r="F112" s="76" t="s">
        <v>629</v>
      </c>
      <c r="G112" s="76" t="s">
        <v>98</v>
      </c>
      <c r="H112" s="76" t="s">
        <v>895</v>
      </c>
      <c r="I112" s="76" t="s">
        <v>194</v>
      </c>
      <c r="J112" s="77">
        <v>1136.67</v>
      </c>
      <c r="K112" s="77">
        <v>24.14</v>
      </c>
      <c r="L112" s="314" t="s">
        <v>194</v>
      </c>
      <c r="M112" s="240" t="s">
        <v>97</v>
      </c>
      <c r="N112" s="240">
        <v>1</v>
      </c>
      <c r="O112" s="240">
        <v>1</v>
      </c>
      <c r="P112" s="240" t="s">
        <v>97</v>
      </c>
      <c r="Q112" s="241">
        <v>82</v>
      </c>
      <c r="R112" s="243">
        <v>0.04</v>
      </c>
      <c r="S112" s="243">
        <v>24.14</v>
      </c>
      <c r="T112" s="243">
        <f t="shared" si="37"/>
        <v>24.18</v>
      </c>
      <c r="U112" s="244">
        <f t="shared" si="38"/>
        <v>1112.49</v>
      </c>
      <c r="V112" s="252">
        <v>1136.67</v>
      </c>
      <c r="W112" s="317">
        <v>70.8</v>
      </c>
      <c r="X112" s="247">
        <v>400</v>
      </c>
      <c r="Y112" s="247">
        <v>300</v>
      </c>
      <c r="Z112" s="247">
        <v>300</v>
      </c>
      <c r="AA112" s="240">
        <v>1</v>
      </c>
      <c r="AB112" s="240">
        <v>1</v>
      </c>
      <c r="AC112" s="241">
        <v>12</v>
      </c>
      <c r="AD112" s="248">
        <f t="shared" si="39"/>
        <v>0.48</v>
      </c>
      <c r="AE112" s="248">
        <f t="shared" si="40"/>
        <v>289.68</v>
      </c>
      <c r="AF112" s="248">
        <f t="shared" si="41"/>
        <v>290.15999999999997</v>
      </c>
      <c r="AG112" s="248">
        <f t="shared" si="42"/>
        <v>13349.880000000001</v>
      </c>
      <c r="AH112" s="248">
        <f t="shared" si="43"/>
        <v>849.5999999999999</v>
      </c>
      <c r="AI112" s="248">
        <f t="shared" si="44"/>
        <v>1000</v>
      </c>
      <c r="AJ112" s="248">
        <f t="shared" si="45"/>
        <v>13640.04</v>
      </c>
      <c r="AK112" s="318">
        <v>29</v>
      </c>
      <c r="AL112" s="310" t="s">
        <v>100</v>
      </c>
    </row>
    <row r="113" spans="1:38" s="1" customFormat="1" ht="20.25" customHeight="1">
      <c r="A113" s="26">
        <v>103</v>
      </c>
      <c r="B113" s="76" t="s">
        <v>262</v>
      </c>
      <c r="C113" s="76" t="s">
        <v>263</v>
      </c>
      <c r="D113" s="103" t="s">
        <v>752</v>
      </c>
      <c r="E113" s="76" t="s">
        <v>97</v>
      </c>
      <c r="F113" s="76" t="s">
        <v>627</v>
      </c>
      <c r="G113" s="76" t="s">
        <v>98</v>
      </c>
      <c r="H113" s="76" t="s">
        <v>898</v>
      </c>
      <c r="I113" s="76" t="s">
        <v>922</v>
      </c>
      <c r="J113" s="77">
        <v>1145.8</v>
      </c>
      <c r="K113" s="77">
        <v>24.14</v>
      </c>
      <c r="L113" s="314" t="s">
        <v>922</v>
      </c>
      <c r="M113" s="240" t="s">
        <v>97</v>
      </c>
      <c r="N113" s="240">
        <v>1</v>
      </c>
      <c r="O113" s="240">
        <v>1</v>
      </c>
      <c r="P113" s="240" t="s">
        <v>97</v>
      </c>
      <c r="Q113" s="241">
        <v>83</v>
      </c>
      <c r="R113" s="243">
        <v>0.04</v>
      </c>
      <c r="S113" s="243">
        <v>24.14</v>
      </c>
      <c r="T113" s="243">
        <f t="shared" si="37"/>
        <v>24.18</v>
      </c>
      <c r="U113" s="244">
        <f t="shared" si="38"/>
        <v>1121.62</v>
      </c>
      <c r="V113" s="250">
        <v>1145.8</v>
      </c>
      <c r="W113" s="317">
        <v>71.62</v>
      </c>
      <c r="X113" s="247">
        <v>400</v>
      </c>
      <c r="Y113" s="247">
        <v>300</v>
      </c>
      <c r="Z113" s="247">
        <v>300</v>
      </c>
      <c r="AA113" s="240">
        <v>1</v>
      </c>
      <c r="AB113" s="240">
        <v>1</v>
      </c>
      <c r="AC113" s="241">
        <v>12</v>
      </c>
      <c r="AD113" s="248">
        <f t="shared" si="39"/>
        <v>0.48</v>
      </c>
      <c r="AE113" s="248">
        <f t="shared" si="40"/>
        <v>289.68</v>
      </c>
      <c r="AF113" s="248">
        <f t="shared" si="41"/>
        <v>290.15999999999997</v>
      </c>
      <c r="AG113" s="248">
        <f t="shared" si="42"/>
        <v>13459.439999999999</v>
      </c>
      <c r="AH113" s="248">
        <f t="shared" si="43"/>
        <v>859.44</v>
      </c>
      <c r="AI113" s="248">
        <f t="shared" si="44"/>
        <v>1000</v>
      </c>
      <c r="AJ113" s="248">
        <f t="shared" si="45"/>
        <v>13749.599999999999</v>
      </c>
      <c r="AK113" s="318">
        <v>30</v>
      </c>
      <c r="AL113" s="310" t="s">
        <v>109</v>
      </c>
    </row>
    <row r="114" spans="1:38" s="1" customFormat="1" ht="20.25" customHeight="1">
      <c r="A114" s="26">
        <v>104</v>
      </c>
      <c r="B114" s="76" t="s">
        <v>264</v>
      </c>
      <c r="C114" s="76" t="s">
        <v>265</v>
      </c>
      <c r="D114" s="103" t="s">
        <v>751</v>
      </c>
      <c r="E114" s="76" t="s">
        <v>97</v>
      </c>
      <c r="F114" s="76" t="s">
        <v>629</v>
      </c>
      <c r="G114" s="76" t="s">
        <v>104</v>
      </c>
      <c r="H114" s="39"/>
      <c r="I114" s="76" t="s">
        <v>194</v>
      </c>
      <c r="J114" s="77">
        <v>1145.92</v>
      </c>
      <c r="K114" s="77">
        <v>24.14</v>
      </c>
      <c r="L114" s="314" t="s">
        <v>194</v>
      </c>
      <c r="M114" s="240" t="s">
        <v>97</v>
      </c>
      <c r="N114" s="240">
        <v>1</v>
      </c>
      <c r="O114" s="240">
        <v>1</v>
      </c>
      <c r="P114" s="240" t="s">
        <v>97</v>
      </c>
      <c r="Q114" s="241">
        <v>84</v>
      </c>
      <c r="R114" s="243">
        <v>0.04</v>
      </c>
      <c r="S114" s="243">
        <v>24.14</v>
      </c>
      <c r="T114" s="243">
        <f t="shared" si="37"/>
        <v>24.18</v>
      </c>
      <c r="U114" s="244">
        <f t="shared" si="38"/>
        <v>1121.74</v>
      </c>
      <c r="V114" s="252">
        <v>1145.92</v>
      </c>
      <c r="W114" s="317">
        <v>71.63</v>
      </c>
      <c r="X114" s="247">
        <v>400</v>
      </c>
      <c r="Y114" s="247">
        <v>300</v>
      </c>
      <c r="Z114" s="247">
        <v>300</v>
      </c>
      <c r="AA114" s="240">
        <v>1</v>
      </c>
      <c r="AB114" s="240">
        <v>1</v>
      </c>
      <c r="AC114" s="241">
        <v>12</v>
      </c>
      <c r="AD114" s="248">
        <f t="shared" si="39"/>
        <v>0.48</v>
      </c>
      <c r="AE114" s="248">
        <f t="shared" si="40"/>
        <v>289.68</v>
      </c>
      <c r="AF114" s="248">
        <f t="shared" si="41"/>
        <v>290.15999999999997</v>
      </c>
      <c r="AG114" s="248">
        <f t="shared" si="42"/>
        <v>13460.880000000001</v>
      </c>
      <c r="AH114" s="248">
        <f t="shared" si="43"/>
        <v>859.56</v>
      </c>
      <c r="AI114" s="248">
        <f t="shared" si="44"/>
        <v>1000</v>
      </c>
      <c r="AJ114" s="248">
        <f t="shared" si="45"/>
        <v>13751.04</v>
      </c>
      <c r="AK114" s="318">
        <v>31</v>
      </c>
      <c r="AL114" s="310" t="s">
        <v>105</v>
      </c>
    </row>
    <row r="115" spans="1:38" s="1" customFormat="1" ht="20.25" customHeight="1">
      <c r="A115" s="26">
        <v>105</v>
      </c>
      <c r="B115" s="76" t="s">
        <v>269</v>
      </c>
      <c r="C115" s="76" t="s">
        <v>776</v>
      </c>
      <c r="D115" s="103" t="s">
        <v>777</v>
      </c>
      <c r="E115" s="76" t="s">
        <v>97</v>
      </c>
      <c r="F115" s="76" t="s">
        <v>627</v>
      </c>
      <c r="G115" s="76" t="s">
        <v>98</v>
      </c>
      <c r="H115" s="76" t="s">
        <v>897</v>
      </c>
      <c r="I115" s="76" t="s">
        <v>918</v>
      </c>
      <c r="J115" s="77">
        <v>1145.92</v>
      </c>
      <c r="K115" s="77">
        <v>24.14</v>
      </c>
      <c r="L115" s="314" t="s">
        <v>918</v>
      </c>
      <c r="M115" s="240" t="s">
        <v>97</v>
      </c>
      <c r="N115" s="240">
        <v>1</v>
      </c>
      <c r="O115" s="240">
        <v>1</v>
      </c>
      <c r="P115" s="240" t="s">
        <v>97</v>
      </c>
      <c r="Q115" s="241">
        <v>85</v>
      </c>
      <c r="R115" s="243">
        <v>0.04</v>
      </c>
      <c r="S115" s="243">
        <v>24.14</v>
      </c>
      <c r="T115" s="243">
        <f t="shared" si="37"/>
        <v>24.18</v>
      </c>
      <c r="U115" s="244">
        <f t="shared" si="38"/>
        <v>1121.74</v>
      </c>
      <c r="V115" s="252">
        <v>1145.92</v>
      </c>
      <c r="W115" s="317">
        <v>71.63</v>
      </c>
      <c r="X115" s="247">
        <v>400</v>
      </c>
      <c r="Y115" s="247">
        <v>300</v>
      </c>
      <c r="Z115" s="247">
        <v>300</v>
      </c>
      <c r="AA115" s="240">
        <v>1</v>
      </c>
      <c r="AB115" s="240">
        <v>1</v>
      </c>
      <c r="AC115" s="241">
        <v>12</v>
      </c>
      <c r="AD115" s="248">
        <f t="shared" si="39"/>
        <v>0.48</v>
      </c>
      <c r="AE115" s="248">
        <f t="shared" si="40"/>
        <v>289.68</v>
      </c>
      <c r="AF115" s="248">
        <f t="shared" si="41"/>
        <v>290.15999999999997</v>
      </c>
      <c r="AG115" s="248">
        <f t="shared" si="42"/>
        <v>13460.880000000001</v>
      </c>
      <c r="AH115" s="248">
        <f t="shared" si="43"/>
        <v>859.56</v>
      </c>
      <c r="AI115" s="248">
        <f t="shared" si="44"/>
        <v>1000</v>
      </c>
      <c r="AJ115" s="248">
        <f t="shared" si="45"/>
        <v>13751.04</v>
      </c>
      <c r="AK115" s="318">
        <v>32</v>
      </c>
      <c r="AL115" s="310" t="s">
        <v>102</v>
      </c>
    </row>
    <row r="116" spans="1:38" s="1" customFormat="1" ht="20.25" customHeight="1">
      <c r="A116" s="26">
        <v>106</v>
      </c>
      <c r="B116" s="63" t="s">
        <v>900</v>
      </c>
      <c r="C116" s="38" t="s">
        <v>901</v>
      </c>
      <c r="D116" s="102" t="s">
        <v>902</v>
      </c>
      <c r="E116" s="63" t="s">
        <v>97</v>
      </c>
      <c r="F116" s="63" t="s">
        <v>629</v>
      </c>
      <c r="G116" s="63" t="s">
        <v>98</v>
      </c>
      <c r="H116" s="64"/>
      <c r="I116" s="63" t="s">
        <v>925</v>
      </c>
      <c r="J116" s="65">
        <v>1428.5</v>
      </c>
      <c r="K116" s="59"/>
      <c r="L116" s="296" t="s">
        <v>925</v>
      </c>
      <c r="M116" s="240" t="s">
        <v>97</v>
      </c>
      <c r="N116" s="240">
        <v>1</v>
      </c>
      <c r="O116" s="240">
        <v>1</v>
      </c>
      <c r="P116" s="240" t="s">
        <v>97</v>
      </c>
      <c r="Q116" s="241">
        <v>86</v>
      </c>
      <c r="R116" s="243">
        <v>0.04</v>
      </c>
      <c r="S116" s="243">
        <v>24.14</v>
      </c>
      <c r="T116" s="243">
        <f aca="true" t="shared" si="46" ref="T116:T141">SUM(R116:S116)</f>
        <v>24.18</v>
      </c>
      <c r="U116" s="244">
        <f aca="true" t="shared" si="47" ref="U116:U141">(V116-T116)</f>
        <v>1404.32</v>
      </c>
      <c r="V116" s="250">
        <v>1428.5</v>
      </c>
      <c r="W116" s="317">
        <v>101.57</v>
      </c>
      <c r="X116" s="247">
        <v>400</v>
      </c>
      <c r="Y116" s="247">
        <v>300</v>
      </c>
      <c r="Z116" s="247">
        <v>300</v>
      </c>
      <c r="AA116" s="240">
        <v>1</v>
      </c>
      <c r="AB116" s="240">
        <v>1</v>
      </c>
      <c r="AC116" s="241">
        <v>12</v>
      </c>
      <c r="AD116" s="248">
        <f aca="true" t="shared" si="48" ref="AD116:AD141">(R116*AC116)</f>
        <v>0.48</v>
      </c>
      <c r="AE116" s="248">
        <f aca="true" t="shared" si="49" ref="AE116:AE141">(S116*AC116)</f>
        <v>289.68</v>
      </c>
      <c r="AF116" s="248">
        <f aca="true" t="shared" si="50" ref="AF116:AF141">(T116*AC116)</f>
        <v>290.15999999999997</v>
      </c>
      <c r="AG116" s="248">
        <f aca="true" t="shared" si="51" ref="AG116:AG141">(U116*AC116)</f>
        <v>16851.84</v>
      </c>
      <c r="AH116" s="248">
        <f aca="true" t="shared" si="52" ref="AH116:AH141">(W116*AC116)</f>
        <v>1218.84</v>
      </c>
      <c r="AI116" s="248">
        <f t="shared" si="44"/>
        <v>1000</v>
      </c>
      <c r="AJ116" s="248">
        <f aca="true" t="shared" si="53" ref="AJ116:AJ141">(V116*AC116)</f>
        <v>17142</v>
      </c>
      <c r="AK116" s="318">
        <v>33</v>
      </c>
      <c r="AL116" s="310" t="s">
        <v>111</v>
      </c>
    </row>
    <row r="117" spans="1:38" s="1" customFormat="1" ht="20.25" customHeight="1">
      <c r="A117" s="26">
        <v>107</v>
      </c>
      <c r="B117" s="63" t="s">
        <v>595</v>
      </c>
      <c r="C117" s="38" t="s">
        <v>596</v>
      </c>
      <c r="D117" s="102" t="s">
        <v>806</v>
      </c>
      <c r="E117" s="63" t="s">
        <v>97</v>
      </c>
      <c r="F117" s="63" t="s">
        <v>627</v>
      </c>
      <c r="G117" s="63" t="s">
        <v>98</v>
      </c>
      <c r="H117" s="63" t="s">
        <v>898</v>
      </c>
      <c r="I117" s="63" t="s">
        <v>208</v>
      </c>
      <c r="J117" s="65">
        <v>1078.5</v>
      </c>
      <c r="K117" s="64"/>
      <c r="L117" s="296" t="s">
        <v>208</v>
      </c>
      <c r="M117" s="240" t="s">
        <v>97</v>
      </c>
      <c r="N117" s="240">
        <v>1</v>
      </c>
      <c r="O117" s="240">
        <v>1</v>
      </c>
      <c r="P117" s="240" t="s">
        <v>97</v>
      </c>
      <c r="Q117" s="241">
        <v>87</v>
      </c>
      <c r="R117" s="243">
        <v>0.04</v>
      </c>
      <c r="S117" s="243">
        <v>24.14</v>
      </c>
      <c r="T117" s="243">
        <f t="shared" si="46"/>
        <v>24.18</v>
      </c>
      <c r="U117" s="244">
        <f t="shared" si="47"/>
        <v>1054.32</v>
      </c>
      <c r="V117" s="245">
        <v>1078.5</v>
      </c>
      <c r="W117" s="317">
        <v>70.07</v>
      </c>
      <c r="X117" s="247">
        <v>400</v>
      </c>
      <c r="Y117" s="247">
        <v>300</v>
      </c>
      <c r="Z117" s="247">
        <v>300</v>
      </c>
      <c r="AA117" s="240">
        <v>1</v>
      </c>
      <c r="AB117" s="240">
        <v>1</v>
      </c>
      <c r="AC117" s="241">
        <v>12</v>
      </c>
      <c r="AD117" s="248">
        <f t="shared" si="48"/>
        <v>0.48</v>
      </c>
      <c r="AE117" s="248">
        <f t="shared" si="49"/>
        <v>289.68</v>
      </c>
      <c r="AF117" s="248">
        <f t="shared" si="50"/>
        <v>290.15999999999997</v>
      </c>
      <c r="AG117" s="248">
        <f t="shared" si="51"/>
        <v>12651.84</v>
      </c>
      <c r="AH117" s="248">
        <f t="shared" si="52"/>
        <v>840.8399999999999</v>
      </c>
      <c r="AI117" s="248">
        <f t="shared" si="44"/>
        <v>1000</v>
      </c>
      <c r="AJ117" s="248">
        <f t="shared" si="53"/>
        <v>12942</v>
      </c>
      <c r="AK117" s="318">
        <v>34</v>
      </c>
      <c r="AL117" s="310" t="s">
        <v>110</v>
      </c>
    </row>
    <row r="118" spans="1:38" s="1" customFormat="1" ht="20.25" customHeight="1">
      <c r="A118" s="26">
        <v>108</v>
      </c>
      <c r="B118" s="76" t="s">
        <v>270</v>
      </c>
      <c r="C118" s="76" t="s">
        <v>271</v>
      </c>
      <c r="D118" s="103" t="s">
        <v>749</v>
      </c>
      <c r="E118" s="76" t="s">
        <v>97</v>
      </c>
      <c r="F118" s="76" t="s">
        <v>629</v>
      </c>
      <c r="G118" s="76" t="s">
        <v>98</v>
      </c>
      <c r="H118" s="39"/>
      <c r="I118" s="76" t="s">
        <v>202</v>
      </c>
      <c r="J118" s="77">
        <v>1146.04</v>
      </c>
      <c r="K118" s="77">
        <v>24.14</v>
      </c>
      <c r="L118" s="314" t="s">
        <v>202</v>
      </c>
      <c r="M118" s="240" t="s">
        <v>97</v>
      </c>
      <c r="N118" s="240">
        <v>1</v>
      </c>
      <c r="O118" s="240">
        <v>1</v>
      </c>
      <c r="P118" s="240" t="s">
        <v>97</v>
      </c>
      <c r="Q118" s="241">
        <v>88</v>
      </c>
      <c r="R118" s="243">
        <v>0.04</v>
      </c>
      <c r="S118" s="243">
        <v>24.14</v>
      </c>
      <c r="T118" s="243">
        <f t="shared" si="46"/>
        <v>24.18</v>
      </c>
      <c r="U118" s="244">
        <f t="shared" si="47"/>
        <v>1121.86</v>
      </c>
      <c r="V118" s="252">
        <v>1146.04</v>
      </c>
      <c r="W118" s="317">
        <v>71.64</v>
      </c>
      <c r="X118" s="247">
        <v>400</v>
      </c>
      <c r="Y118" s="247">
        <v>300</v>
      </c>
      <c r="Z118" s="247">
        <v>300</v>
      </c>
      <c r="AA118" s="240">
        <v>1</v>
      </c>
      <c r="AB118" s="240">
        <v>1</v>
      </c>
      <c r="AC118" s="241">
        <v>12</v>
      </c>
      <c r="AD118" s="248">
        <f t="shared" si="48"/>
        <v>0.48</v>
      </c>
      <c r="AE118" s="248">
        <f t="shared" si="49"/>
        <v>289.68</v>
      </c>
      <c r="AF118" s="248">
        <f t="shared" si="50"/>
        <v>290.15999999999997</v>
      </c>
      <c r="AG118" s="248">
        <f t="shared" si="51"/>
        <v>13462.32</v>
      </c>
      <c r="AH118" s="248">
        <f t="shared" si="52"/>
        <v>859.6800000000001</v>
      </c>
      <c r="AI118" s="248">
        <f t="shared" si="44"/>
        <v>1000</v>
      </c>
      <c r="AJ118" s="248">
        <f t="shared" si="53"/>
        <v>13752.48</v>
      </c>
      <c r="AK118" s="318">
        <v>35</v>
      </c>
      <c r="AL118" s="310" t="s">
        <v>102</v>
      </c>
    </row>
    <row r="119" spans="1:38" s="1" customFormat="1" ht="20.25" customHeight="1">
      <c r="A119" s="26">
        <v>109</v>
      </c>
      <c r="B119" s="76" t="s">
        <v>272</v>
      </c>
      <c r="C119" s="76" t="s">
        <v>273</v>
      </c>
      <c r="D119" s="103" t="s">
        <v>750</v>
      </c>
      <c r="E119" s="76" t="s">
        <v>97</v>
      </c>
      <c r="F119" s="76" t="s">
        <v>627</v>
      </c>
      <c r="G119" s="76" t="s">
        <v>98</v>
      </c>
      <c r="H119" s="76" t="s">
        <v>896</v>
      </c>
      <c r="I119" s="76" t="s">
        <v>274</v>
      </c>
      <c r="J119" s="77">
        <v>1146.37</v>
      </c>
      <c r="K119" s="77">
        <v>24.14</v>
      </c>
      <c r="L119" s="314" t="s">
        <v>274</v>
      </c>
      <c r="M119" s="240" t="s">
        <v>97</v>
      </c>
      <c r="N119" s="240">
        <v>1</v>
      </c>
      <c r="O119" s="240">
        <v>1</v>
      </c>
      <c r="P119" s="240" t="s">
        <v>97</v>
      </c>
      <c r="Q119" s="241">
        <v>89</v>
      </c>
      <c r="R119" s="243">
        <v>0.04</v>
      </c>
      <c r="S119" s="243">
        <v>24.14</v>
      </c>
      <c r="T119" s="243">
        <f t="shared" si="46"/>
        <v>24.18</v>
      </c>
      <c r="U119" s="244">
        <f t="shared" si="47"/>
        <v>1122.1899999999998</v>
      </c>
      <c r="V119" s="252">
        <v>1146.37</v>
      </c>
      <c r="W119" s="317">
        <v>71.67</v>
      </c>
      <c r="X119" s="247">
        <v>400</v>
      </c>
      <c r="Y119" s="247">
        <v>300</v>
      </c>
      <c r="Z119" s="247">
        <v>300</v>
      </c>
      <c r="AA119" s="240">
        <v>1</v>
      </c>
      <c r="AB119" s="240">
        <v>1</v>
      </c>
      <c r="AC119" s="241">
        <v>12</v>
      </c>
      <c r="AD119" s="248">
        <f t="shared" si="48"/>
        <v>0.48</v>
      </c>
      <c r="AE119" s="248">
        <f t="shared" si="49"/>
        <v>289.68</v>
      </c>
      <c r="AF119" s="248">
        <f t="shared" si="50"/>
        <v>290.15999999999997</v>
      </c>
      <c r="AG119" s="248">
        <f t="shared" si="51"/>
        <v>13466.279999999999</v>
      </c>
      <c r="AH119" s="248">
        <f t="shared" si="52"/>
        <v>860.04</v>
      </c>
      <c r="AI119" s="248">
        <f t="shared" si="44"/>
        <v>1000</v>
      </c>
      <c r="AJ119" s="248">
        <f t="shared" si="53"/>
        <v>13756.439999999999</v>
      </c>
      <c r="AK119" s="318">
        <v>36</v>
      </c>
      <c r="AL119" s="310" t="s">
        <v>103</v>
      </c>
    </row>
    <row r="120" spans="1:38" s="1" customFormat="1" ht="20.25" customHeight="1">
      <c r="A120" s="26">
        <v>110</v>
      </c>
      <c r="B120" s="76" t="s">
        <v>275</v>
      </c>
      <c r="C120" s="76" t="s">
        <v>276</v>
      </c>
      <c r="D120" s="103" t="s">
        <v>753</v>
      </c>
      <c r="E120" s="76" t="s">
        <v>97</v>
      </c>
      <c r="F120" s="76" t="s">
        <v>629</v>
      </c>
      <c r="G120" s="76" t="s">
        <v>104</v>
      </c>
      <c r="H120" s="39"/>
      <c r="I120" s="76" t="s">
        <v>924</v>
      </c>
      <c r="J120" s="77">
        <v>1146.85</v>
      </c>
      <c r="K120" s="77">
        <v>24.14</v>
      </c>
      <c r="L120" s="314" t="s">
        <v>924</v>
      </c>
      <c r="M120" s="240" t="s">
        <v>97</v>
      </c>
      <c r="N120" s="240">
        <v>1</v>
      </c>
      <c r="O120" s="240">
        <v>1</v>
      </c>
      <c r="P120" s="240" t="s">
        <v>97</v>
      </c>
      <c r="Q120" s="241">
        <v>90</v>
      </c>
      <c r="R120" s="243">
        <v>0.04</v>
      </c>
      <c r="S120" s="243">
        <v>24.14</v>
      </c>
      <c r="T120" s="243">
        <f t="shared" si="46"/>
        <v>24.18</v>
      </c>
      <c r="U120" s="244">
        <f t="shared" si="47"/>
        <v>1122.6699999999998</v>
      </c>
      <c r="V120" s="252">
        <v>1146.85</v>
      </c>
      <c r="W120" s="317">
        <v>71.72</v>
      </c>
      <c r="X120" s="247">
        <v>400</v>
      </c>
      <c r="Y120" s="247">
        <v>300</v>
      </c>
      <c r="Z120" s="247">
        <v>300</v>
      </c>
      <c r="AA120" s="240">
        <v>1</v>
      </c>
      <c r="AB120" s="240">
        <v>1</v>
      </c>
      <c r="AC120" s="241">
        <v>12</v>
      </c>
      <c r="AD120" s="248">
        <f t="shared" si="48"/>
        <v>0.48</v>
      </c>
      <c r="AE120" s="248">
        <f t="shared" si="49"/>
        <v>289.68</v>
      </c>
      <c r="AF120" s="248">
        <f t="shared" si="50"/>
        <v>290.15999999999997</v>
      </c>
      <c r="AG120" s="248">
        <f t="shared" si="51"/>
        <v>13472.039999999997</v>
      </c>
      <c r="AH120" s="248">
        <f t="shared" si="52"/>
        <v>860.64</v>
      </c>
      <c r="AI120" s="248">
        <f t="shared" si="44"/>
        <v>1000</v>
      </c>
      <c r="AJ120" s="248">
        <f t="shared" si="53"/>
        <v>13762.199999999999</v>
      </c>
      <c r="AK120" s="318">
        <v>37</v>
      </c>
      <c r="AL120" s="310" t="s">
        <v>105</v>
      </c>
    </row>
    <row r="121" spans="1:38" s="1" customFormat="1" ht="20.25" customHeight="1">
      <c r="A121" s="26">
        <v>111</v>
      </c>
      <c r="B121" s="76" t="s">
        <v>277</v>
      </c>
      <c r="C121" s="76" t="s">
        <v>278</v>
      </c>
      <c r="D121" s="103" t="s">
        <v>754</v>
      </c>
      <c r="E121" s="76" t="s">
        <v>97</v>
      </c>
      <c r="F121" s="76" t="s">
        <v>629</v>
      </c>
      <c r="G121" s="76" t="s">
        <v>104</v>
      </c>
      <c r="H121" s="39"/>
      <c r="I121" s="76" t="s">
        <v>924</v>
      </c>
      <c r="J121" s="77">
        <v>1146.85</v>
      </c>
      <c r="K121" s="77">
        <v>24.14</v>
      </c>
      <c r="L121" s="314" t="s">
        <v>924</v>
      </c>
      <c r="M121" s="240" t="s">
        <v>97</v>
      </c>
      <c r="N121" s="240">
        <v>1</v>
      </c>
      <c r="O121" s="240">
        <v>1</v>
      </c>
      <c r="P121" s="240" t="s">
        <v>97</v>
      </c>
      <c r="Q121" s="241">
        <v>91</v>
      </c>
      <c r="R121" s="243">
        <v>0.04</v>
      </c>
      <c r="S121" s="243">
        <v>24.14</v>
      </c>
      <c r="T121" s="243">
        <f t="shared" si="46"/>
        <v>24.18</v>
      </c>
      <c r="U121" s="244">
        <f t="shared" si="47"/>
        <v>1122.6699999999998</v>
      </c>
      <c r="V121" s="252">
        <v>1146.85</v>
      </c>
      <c r="W121" s="317">
        <v>71.72</v>
      </c>
      <c r="X121" s="247">
        <v>400</v>
      </c>
      <c r="Y121" s="247">
        <v>300</v>
      </c>
      <c r="Z121" s="247">
        <v>300</v>
      </c>
      <c r="AA121" s="240">
        <v>1</v>
      </c>
      <c r="AB121" s="240">
        <v>1</v>
      </c>
      <c r="AC121" s="241">
        <v>12</v>
      </c>
      <c r="AD121" s="248">
        <f t="shared" si="48"/>
        <v>0.48</v>
      </c>
      <c r="AE121" s="248">
        <f t="shared" si="49"/>
        <v>289.68</v>
      </c>
      <c r="AF121" s="248">
        <f t="shared" si="50"/>
        <v>290.15999999999997</v>
      </c>
      <c r="AG121" s="248">
        <f t="shared" si="51"/>
        <v>13472.039999999997</v>
      </c>
      <c r="AH121" s="248">
        <f t="shared" si="52"/>
        <v>860.64</v>
      </c>
      <c r="AI121" s="248">
        <f t="shared" si="44"/>
        <v>1000</v>
      </c>
      <c r="AJ121" s="248">
        <f t="shared" si="53"/>
        <v>13762.199999999999</v>
      </c>
      <c r="AK121" s="318">
        <v>38</v>
      </c>
      <c r="AL121" s="310" t="s">
        <v>102</v>
      </c>
    </row>
    <row r="122" spans="1:38" s="1" customFormat="1" ht="20.25" customHeight="1">
      <c r="A122" s="26">
        <v>112</v>
      </c>
      <c r="B122" s="63" t="s">
        <v>593</v>
      </c>
      <c r="C122" s="38" t="s">
        <v>594</v>
      </c>
      <c r="D122" s="102" t="s">
        <v>809</v>
      </c>
      <c r="E122" s="63" t="s">
        <v>97</v>
      </c>
      <c r="F122" s="63" t="s">
        <v>629</v>
      </c>
      <c r="G122" s="63" t="s">
        <v>98</v>
      </c>
      <c r="H122" s="63" t="s">
        <v>895</v>
      </c>
      <c r="I122" s="63" t="s">
        <v>923</v>
      </c>
      <c r="J122" s="65">
        <v>1078.5</v>
      </c>
      <c r="K122" s="64"/>
      <c r="L122" s="296" t="s">
        <v>923</v>
      </c>
      <c r="M122" s="240" t="s">
        <v>97</v>
      </c>
      <c r="N122" s="240">
        <v>1</v>
      </c>
      <c r="O122" s="240">
        <v>1</v>
      </c>
      <c r="P122" s="240" t="s">
        <v>97</v>
      </c>
      <c r="Q122" s="241">
        <v>92</v>
      </c>
      <c r="R122" s="243">
        <v>0.04</v>
      </c>
      <c r="S122" s="243">
        <v>24.14</v>
      </c>
      <c r="T122" s="243">
        <f t="shared" si="46"/>
        <v>24.18</v>
      </c>
      <c r="U122" s="244">
        <f t="shared" si="47"/>
        <v>1054.32</v>
      </c>
      <c r="V122" s="245">
        <v>1078.5</v>
      </c>
      <c r="W122" s="317">
        <v>70.07</v>
      </c>
      <c r="X122" s="247">
        <v>400</v>
      </c>
      <c r="Y122" s="247">
        <v>300</v>
      </c>
      <c r="Z122" s="247">
        <v>300</v>
      </c>
      <c r="AA122" s="240">
        <v>1</v>
      </c>
      <c r="AB122" s="240">
        <v>1</v>
      </c>
      <c r="AC122" s="241">
        <v>12</v>
      </c>
      <c r="AD122" s="248">
        <f t="shared" si="48"/>
        <v>0.48</v>
      </c>
      <c r="AE122" s="248">
        <f t="shared" si="49"/>
        <v>289.68</v>
      </c>
      <c r="AF122" s="248">
        <f t="shared" si="50"/>
        <v>290.15999999999997</v>
      </c>
      <c r="AG122" s="248">
        <f t="shared" si="51"/>
        <v>12651.84</v>
      </c>
      <c r="AH122" s="248">
        <f t="shared" si="52"/>
        <v>840.8399999999999</v>
      </c>
      <c r="AI122" s="248">
        <f t="shared" si="44"/>
        <v>1000</v>
      </c>
      <c r="AJ122" s="248">
        <f t="shared" si="53"/>
        <v>12942</v>
      </c>
      <c r="AK122" s="318">
        <v>39</v>
      </c>
      <c r="AL122" s="310" t="s">
        <v>109</v>
      </c>
    </row>
    <row r="123" spans="1:38" s="1" customFormat="1" ht="20.25" customHeight="1">
      <c r="A123" s="26">
        <v>113</v>
      </c>
      <c r="B123" s="76" t="s">
        <v>279</v>
      </c>
      <c r="C123" s="76" t="s">
        <v>280</v>
      </c>
      <c r="D123" s="103" t="s">
        <v>762</v>
      </c>
      <c r="E123" s="76" t="s">
        <v>97</v>
      </c>
      <c r="F123" s="76" t="s">
        <v>629</v>
      </c>
      <c r="G123" s="76" t="s">
        <v>98</v>
      </c>
      <c r="H123" s="39"/>
      <c r="I123" s="76" t="s">
        <v>208</v>
      </c>
      <c r="J123" s="77">
        <v>1146.85</v>
      </c>
      <c r="K123" s="77">
        <v>24.14</v>
      </c>
      <c r="L123" s="314" t="s">
        <v>208</v>
      </c>
      <c r="M123" s="240" t="s">
        <v>97</v>
      </c>
      <c r="N123" s="240">
        <v>1</v>
      </c>
      <c r="O123" s="240">
        <v>1</v>
      </c>
      <c r="P123" s="240" t="s">
        <v>97</v>
      </c>
      <c r="Q123" s="241">
        <v>93</v>
      </c>
      <c r="R123" s="243">
        <v>0.04</v>
      </c>
      <c r="S123" s="243">
        <v>24.14</v>
      </c>
      <c r="T123" s="243">
        <f t="shared" si="46"/>
        <v>24.18</v>
      </c>
      <c r="U123" s="244">
        <f t="shared" si="47"/>
        <v>1122.6699999999998</v>
      </c>
      <c r="V123" s="252">
        <v>1146.85</v>
      </c>
      <c r="W123" s="317">
        <v>71.72</v>
      </c>
      <c r="X123" s="247">
        <v>400</v>
      </c>
      <c r="Y123" s="247">
        <v>300</v>
      </c>
      <c r="Z123" s="247">
        <v>300</v>
      </c>
      <c r="AA123" s="240">
        <v>1</v>
      </c>
      <c r="AB123" s="240">
        <v>1</v>
      </c>
      <c r="AC123" s="241">
        <v>12</v>
      </c>
      <c r="AD123" s="248">
        <f t="shared" si="48"/>
        <v>0.48</v>
      </c>
      <c r="AE123" s="248">
        <f t="shared" si="49"/>
        <v>289.68</v>
      </c>
      <c r="AF123" s="248">
        <f t="shared" si="50"/>
        <v>290.15999999999997</v>
      </c>
      <c r="AG123" s="248">
        <f t="shared" si="51"/>
        <v>13472.039999999997</v>
      </c>
      <c r="AH123" s="248">
        <f t="shared" si="52"/>
        <v>860.64</v>
      </c>
      <c r="AI123" s="248">
        <f t="shared" si="44"/>
        <v>1000</v>
      </c>
      <c r="AJ123" s="248">
        <f t="shared" si="53"/>
        <v>13762.199999999999</v>
      </c>
      <c r="AK123" s="318">
        <v>40</v>
      </c>
      <c r="AL123" s="310" t="s">
        <v>110</v>
      </c>
    </row>
    <row r="124" spans="1:38" s="1" customFormat="1" ht="20.25" customHeight="1">
      <c r="A124" s="26">
        <v>114</v>
      </c>
      <c r="B124" s="76" t="s">
        <v>281</v>
      </c>
      <c r="C124" s="76" t="s">
        <v>282</v>
      </c>
      <c r="D124" s="103" t="s">
        <v>764</v>
      </c>
      <c r="E124" s="76" t="s">
        <v>97</v>
      </c>
      <c r="F124" s="76" t="s">
        <v>629</v>
      </c>
      <c r="G124" s="76" t="s">
        <v>104</v>
      </c>
      <c r="H124" s="39"/>
      <c r="I124" s="76" t="s">
        <v>283</v>
      </c>
      <c r="J124" s="77">
        <v>1146.85</v>
      </c>
      <c r="K124" s="77">
        <v>24.14</v>
      </c>
      <c r="L124" s="314" t="s">
        <v>283</v>
      </c>
      <c r="M124" s="240" t="s">
        <v>97</v>
      </c>
      <c r="N124" s="240">
        <v>1</v>
      </c>
      <c r="O124" s="240">
        <v>1</v>
      </c>
      <c r="P124" s="240" t="s">
        <v>97</v>
      </c>
      <c r="Q124" s="241">
        <v>94</v>
      </c>
      <c r="R124" s="243">
        <v>0.04</v>
      </c>
      <c r="S124" s="243">
        <v>24.14</v>
      </c>
      <c r="T124" s="243">
        <f t="shared" si="46"/>
        <v>24.18</v>
      </c>
      <c r="U124" s="244">
        <f t="shared" si="47"/>
        <v>1122.6699999999998</v>
      </c>
      <c r="V124" s="250">
        <v>1146.85</v>
      </c>
      <c r="W124" s="317">
        <v>71.72</v>
      </c>
      <c r="X124" s="247">
        <v>400</v>
      </c>
      <c r="Y124" s="247">
        <v>300</v>
      </c>
      <c r="Z124" s="247">
        <v>300</v>
      </c>
      <c r="AA124" s="240">
        <v>1</v>
      </c>
      <c r="AB124" s="240">
        <v>1</v>
      </c>
      <c r="AC124" s="241">
        <v>12</v>
      </c>
      <c r="AD124" s="248">
        <f t="shared" si="48"/>
        <v>0.48</v>
      </c>
      <c r="AE124" s="248">
        <f t="shared" si="49"/>
        <v>289.68</v>
      </c>
      <c r="AF124" s="248">
        <f t="shared" si="50"/>
        <v>290.15999999999997</v>
      </c>
      <c r="AG124" s="248">
        <f t="shared" si="51"/>
        <v>13472.039999999997</v>
      </c>
      <c r="AH124" s="248">
        <f t="shared" si="52"/>
        <v>860.64</v>
      </c>
      <c r="AI124" s="248">
        <f t="shared" si="44"/>
        <v>1000</v>
      </c>
      <c r="AJ124" s="248">
        <f t="shared" si="53"/>
        <v>13762.199999999999</v>
      </c>
      <c r="AK124" s="318">
        <v>41</v>
      </c>
      <c r="AL124" s="310" t="s">
        <v>105</v>
      </c>
    </row>
    <row r="125" spans="1:38" s="1" customFormat="1" ht="20.25" customHeight="1">
      <c r="A125" s="26">
        <v>115</v>
      </c>
      <c r="B125" s="76" t="s">
        <v>284</v>
      </c>
      <c r="C125" s="76" t="s">
        <v>285</v>
      </c>
      <c r="D125" s="103" t="s">
        <v>765</v>
      </c>
      <c r="E125" s="76" t="s">
        <v>97</v>
      </c>
      <c r="F125" s="76" t="s">
        <v>629</v>
      </c>
      <c r="G125" s="76" t="s">
        <v>98</v>
      </c>
      <c r="H125" s="39"/>
      <c r="I125" s="76" t="s">
        <v>286</v>
      </c>
      <c r="J125" s="77">
        <v>1146.85</v>
      </c>
      <c r="K125" s="77">
        <v>24.14</v>
      </c>
      <c r="L125" s="314" t="s">
        <v>286</v>
      </c>
      <c r="M125" s="240" t="s">
        <v>97</v>
      </c>
      <c r="N125" s="240">
        <v>1</v>
      </c>
      <c r="O125" s="240">
        <v>1</v>
      </c>
      <c r="P125" s="240" t="s">
        <v>97</v>
      </c>
      <c r="Q125" s="241">
        <v>95</v>
      </c>
      <c r="R125" s="243">
        <v>0.04</v>
      </c>
      <c r="S125" s="243">
        <v>24.14</v>
      </c>
      <c r="T125" s="243">
        <f t="shared" si="46"/>
        <v>24.18</v>
      </c>
      <c r="U125" s="244">
        <f t="shared" si="47"/>
        <v>1122.6699999999998</v>
      </c>
      <c r="V125" s="252">
        <v>1146.85</v>
      </c>
      <c r="W125" s="317">
        <v>71.72</v>
      </c>
      <c r="X125" s="247">
        <v>400</v>
      </c>
      <c r="Y125" s="247">
        <v>300</v>
      </c>
      <c r="Z125" s="247">
        <v>300</v>
      </c>
      <c r="AA125" s="240">
        <v>1</v>
      </c>
      <c r="AB125" s="240">
        <v>1</v>
      </c>
      <c r="AC125" s="241">
        <v>12</v>
      </c>
      <c r="AD125" s="248">
        <f t="shared" si="48"/>
        <v>0.48</v>
      </c>
      <c r="AE125" s="248">
        <f t="shared" si="49"/>
        <v>289.68</v>
      </c>
      <c r="AF125" s="248">
        <f t="shared" si="50"/>
        <v>290.15999999999997</v>
      </c>
      <c r="AG125" s="248">
        <f t="shared" si="51"/>
        <v>13472.039999999997</v>
      </c>
      <c r="AH125" s="248">
        <f t="shared" si="52"/>
        <v>860.64</v>
      </c>
      <c r="AI125" s="248">
        <f t="shared" si="44"/>
        <v>1000</v>
      </c>
      <c r="AJ125" s="248">
        <f t="shared" si="53"/>
        <v>13762.199999999999</v>
      </c>
      <c r="AK125" s="318">
        <v>42</v>
      </c>
      <c r="AL125" s="310" t="s">
        <v>186</v>
      </c>
    </row>
    <row r="126" spans="1:38" s="1" customFormat="1" ht="20.25" customHeight="1">
      <c r="A126" s="26">
        <v>116</v>
      </c>
      <c r="B126" s="76" t="s">
        <v>289</v>
      </c>
      <c r="C126" s="76" t="s">
        <v>290</v>
      </c>
      <c r="D126" s="103" t="s">
        <v>783</v>
      </c>
      <c r="E126" s="76" t="s">
        <v>97</v>
      </c>
      <c r="F126" s="76" t="s">
        <v>627</v>
      </c>
      <c r="G126" s="76" t="s">
        <v>98</v>
      </c>
      <c r="H126" s="76" t="s">
        <v>897</v>
      </c>
      <c r="I126" s="76" t="s">
        <v>932</v>
      </c>
      <c r="J126" s="77">
        <v>1146.85</v>
      </c>
      <c r="K126" s="77">
        <v>24.14</v>
      </c>
      <c r="L126" s="314" t="s">
        <v>932</v>
      </c>
      <c r="M126" s="240" t="s">
        <v>97</v>
      </c>
      <c r="N126" s="240">
        <v>1</v>
      </c>
      <c r="O126" s="240">
        <v>1</v>
      </c>
      <c r="P126" s="240" t="s">
        <v>97</v>
      </c>
      <c r="Q126" s="241">
        <v>96</v>
      </c>
      <c r="R126" s="243">
        <v>0.04</v>
      </c>
      <c r="S126" s="243">
        <v>24.14</v>
      </c>
      <c r="T126" s="243">
        <f t="shared" si="46"/>
        <v>24.18</v>
      </c>
      <c r="U126" s="244">
        <f t="shared" si="47"/>
        <v>1122.6699999999998</v>
      </c>
      <c r="V126" s="252">
        <v>1146.85</v>
      </c>
      <c r="W126" s="317">
        <v>71.72</v>
      </c>
      <c r="X126" s="247">
        <v>400</v>
      </c>
      <c r="Y126" s="247">
        <v>300</v>
      </c>
      <c r="Z126" s="247">
        <v>300</v>
      </c>
      <c r="AA126" s="240">
        <v>1</v>
      </c>
      <c r="AB126" s="240">
        <v>1</v>
      </c>
      <c r="AC126" s="241">
        <v>12</v>
      </c>
      <c r="AD126" s="248">
        <f t="shared" si="48"/>
        <v>0.48</v>
      </c>
      <c r="AE126" s="248">
        <f t="shared" si="49"/>
        <v>289.68</v>
      </c>
      <c r="AF126" s="248">
        <f t="shared" si="50"/>
        <v>290.15999999999997</v>
      </c>
      <c r="AG126" s="248">
        <f t="shared" si="51"/>
        <v>13472.039999999997</v>
      </c>
      <c r="AH126" s="248">
        <f t="shared" si="52"/>
        <v>860.64</v>
      </c>
      <c r="AI126" s="248">
        <f t="shared" si="44"/>
        <v>1000</v>
      </c>
      <c r="AJ126" s="248">
        <f t="shared" si="53"/>
        <v>13762.199999999999</v>
      </c>
      <c r="AK126" s="318">
        <v>43</v>
      </c>
      <c r="AL126" s="310" t="s">
        <v>119</v>
      </c>
    </row>
    <row r="127" spans="1:38" s="1" customFormat="1" ht="20.25" customHeight="1">
      <c r="A127" s="26">
        <v>117</v>
      </c>
      <c r="B127" s="76" t="s">
        <v>293</v>
      </c>
      <c r="C127" s="76" t="s">
        <v>294</v>
      </c>
      <c r="D127" s="103" t="s">
        <v>787</v>
      </c>
      <c r="E127" s="76" t="s">
        <v>97</v>
      </c>
      <c r="F127" s="76" t="s">
        <v>629</v>
      </c>
      <c r="G127" s="76" t="s">
        <v>98</v>
      </c>
      <c r="H127" s="39"/>
      <c r="I127" s="63" t="s">
        <v>930</v>
      </c>
      <c r="J127" s="77">
        <v>1146.85</v>
      </c>
      <c r="K127" s="77">
        <v>24.14</v>
      </c>
      <c r="L127" s="296" t="s">
        <v>930</v>
      </c>
      <c r="M127" s="240" t="s">
        <v>97</v>
      </c>
      <c r="N127" s="240">
        <v>1</v>
      </c>
      <c r="O127" s="240">
        <v>1</v>
      </c>
      <c r="P127" s="240" t="s">
        <v>97</v>
      </c>
      <c r="Q127" s="241">
        <v>97</v>
      </c>
      <c r="R127" s="243">
        <v>0.04</v>
      </c>
      <c r="S127" s="243">
        <v>24.14</v>
      </c>
      <c r="T127" s="243">
        <f t="shared" si="46"/>
        <v>24.18</v>
      </c>
      <c r="U127" s="244">
        <f t="shared" si="47"/>
        <v>1122.6699999999998</v>
      </c>
      <c r="V127" s="252">
        <v>1146.85</v>
      </c>
      <c r="W127" s="317">
        <v>71.72</v>
      </c>
      <c r="X127" s="247">
        <v>400</v>
      </c>
      <c r="Y127" s="247">
        <v>300</v>
      </c>
      <c r="Z127" s="247">
        <v>300</v>
      </c>
      <c r="AA127" s="240">
        <v>1</v>
      </c>
      <c r="AB127" s="240">
        <v>1</v>
      </c>
      <c r="AC127" s="241">
        <v>12</v>
      </c>
      <c r="AD127" s="248">
        <f t="shared" si="48"/>
        <v>0.48</v>
      </c>
      <c r="AE127" s="248">
        <f t="shared" si="49"/>
        <v>289.68</v>
      </c>
      <c r="AF127" s="248">
        <f t="shared" si="50"/>
        <v>290.15999999999997</v>
      </c>
      <c r="AG127" s="248">
        <f t="shared" si="51"/>
        <v>13472.039999999997</v>
      </c>
      <c r="AH127" s="248">
        <f t="shared" si="52"/>
        <v>860.64</v>
      </c>
      <c r="AI127" s="248">
        <f t="shared" si="44"/>
        <v>1000</v>
      </c>
      <c r="AJ127" s="248">
        <f t="shared" si="53"/>
        <v>13762.199999999999</v>
      </c>
      <c r="AK127" s="318">
        <v>44</v>
      </c>
      <c r="AL127" s="310" t="s">
        <v>121</v>
      </c>
    </row>
    <row r="128" spans="1:38" s="1" customFormat="1" ht="20.25" customHeight="1">
      <c r="A128" s="26">
        <v>118</v>
      </c>
      <c r="B128" s="76" t="s">
        <v>295</v>
      </c>
      <c r="C128" s="76" t="s">
        <v>296</v>
      </c>
      <c r="D128" s="103" t="s">
        <v>757</v>
      </c>
      <c r="E128" s="76" t="s">
        <v>97</v>
      </c>
      <c r="F128" s="76" t="s">
        <v>627</v>
      </c>
      <c r="G128" s="76" t="s">
        <v>98</v>
      </c>
      <c r="H128" s="76" t="s">
        <v>898</v>
      </c>
      <c r="I128" s="76" t="s">
        <v>926</v>
      </c>
      <c r="J128" s="77">
        <v>1146.85</v>
      </c>
      <c r="K128" s="77">
        <v>24.14</v>
      </c>
      <c r="L128" s="314" t="s">
        <v>926</v>
      </c>
      <c r="M128" s="240" t="s">
        <v>97</v>
      </c>
      <c r="N128" s="240">
        <v>1</v>
      </c>
      <c r="O128" s="240">
        <v>1</v>
      </c>
      <c r="P128" s="240" t="s">
        <v>97</v>
      </c>
      <c r="Q128" s="241">
        <v>98</v>
      </c>
      <c r="R128" s="243">
        <v>0.04</v>
      </c>
      <c r="S128" s="243">
        <v>24.14</v>
      </c>
      <c r="T128" s="243">
        <f t="shared" si="46"/>
        <v>24.18</v>
      </c>
      <c r="U128" s="244">
        <f t="shared" si="47"/>
        <v>1122.6699999999998</v>
      </c>
      <c r="V128" s="252">
        <v>1146.85</v>
      </c>
      <c r="W128" s="317">
        <v>71.72</v>
      </c>
      <c r="X128" s="247">
        <v>400</v>
      </c>
      <c r="Y128" s="247">
        <v>300</v>
      </c>
      <c r="Z128" s="247">
        <v>300</v>
      </c>
      <c r="AA128" s="240">
        <v>1</v>
      </c>
      <c r="AB128" s="240">
        <v>1</v>
      </c>
      <c r="AC128" s="241">
        <v>12</v>
      </c>
      <c r="AD128" s="248">
        <f t="shared" si="48"/>
        <v>0.48</v>
      </c>
      <c r="AE128" s="248">
        <f t="shared" si="49"/>
        <v>289.68</v>
      </c>
      <c r="AF128" s="248">
        <f t="shared" si="50"/>
        <v>290.15999999999997</v>
      </c>
      <c r="AG128" s="248">
        <f t="shared" si="51"/>
        <v>13472.039999999997</v>
      </c>
      <c r="AH128" s="248">
        <f t="shared" si="52"/>
        <v>860.64</v>
      </c>
      <c r="AI128" s="248">
        <f t="shared" si="44"/>
        <v>1000</v>
      </c>
      <c r="AJ128" s="248">
        <f t="shared" si="53"/>
        <v>13762.199999999999</v>
      </c>
      <c r="AK128" s="318">
        <v>45</v>
      </c>
      <c r="AL128" s="310" t="s">
        <v>123</v>
      </c>
    </row>
    <row r="129" spans="1:38" s="1" customFormat="1" ht="20.25" customHeight="1">
      <c r="A129" s="26">
        <v>119</v>
      </c>
      <c r="B129" s="76" t="s">
        <v>300</v>
      </c>
      <c r="C129" s="76" t="s">
        <v>301</v>
      </c>
      <c r="D129" s="103" t="s">
        <v>775</v>
      </c>
      <c r="E129" s="76" t="s">
        <v>97</v>
      </c>
      <c r="F129" s="76" t="s">
        <v>629</v>
      </c>
      <c r="G129" s="76" t="s">
        <v>98</v>
      </c>
      <c r="H129" s="39"/>
      <c r="I129" s="76" t="s">
        <v>928</v>
      </c>
      <c r="J129" s="77">
        <v>1148.92</v>
      </c>
      <c r="K129" s="77">
        <v>24.14</v>
      </c>
      <c r="L129" s="314" t="s">
        <v>928</v>
      </c>
      <c r="M129" s="240" t="s">
        <v>97</v>
      </c>
      <c r="N129" s="240">
        <v>1</v>
      </c>
      <c r="O129" s="240">
        <v>1</v>
      </c>
      <c r="P129" s="240" t="s">
        <v>97</v>
      </c>
      <c r="Q129" s="241">
        <v>99</v>
      </c>
      <c r="R129" s="243">
        <v>0.04</v>
      </c>
      <c r="S129" s="243">
        <v>24.14</v>
      </c>
      <c r="T129" s="243">
        <f t="shared" si="46"/>
        <v>24.18</v>
      </c>
      <c r="U129" s="244">
        <f t="shared" si="47"/>
        <v>1124.74</v>
      </c>
      <c r="V129" s="252">
        <v>1148.92</v>
      </c>
      <c r="W129" s="317">
        <v>71.9</v>
      </c>
      <c r="X129" s="247">
        <v>400</v>
      </c>
      <c r="Y129" s="247">
        <v>300</v>
      </c>
      <c r="Z129" s="247">
        <v>300</v>
      </c>
      <c r="AA129" s="240">
        <v>1</v>
      </c>
      <c r="AB129" s="240">
        <v>1</v>
      </c>
      <c r="AC129" s="241">
        <v>12</v>
      </c>
      <c r="AD129" s="248">
        <f t="shared" si="48"/>
        <v>0.48</v>
      </c>
      <c r="AE129" s="248">
        <f t="shared" si="49"/>
        <v>289.68</v>
      </c>
      <c r="AF129" s="248">
        <f t="shared" si="50"/>
        <v>290.15999999999997</v>
      </c>
      <c r="AG129" s="248">
        <f t="shared" si="51"/>
        <v>13496.880000000001</v>
      </c>
      <c r="AH129" s="248">
        <f t="shared" si="52"/>
        <v>862.8000000000001</v>
      </c>
      <c r="AI129" s="248">
        <f t="shared" si="44"/>
        <v>1000</v>
      </c>
      <c r="AJ129" s="248">
        <f t="shared" si="53"/>
        <v>13787.04</v>
      </c>
      <c r="AK129" s="318">
        <v>46</v>
      </c>
      <c r="AL129" s="310" t="s">
        <v>105</v>
      </c>
    </row>
    <row r="130" spans="1:38" s="1" customFormat="1" ht="20.25" customHeight="1">
      <c r="A130" s="26">
        <v>120</v>
      </c>
      <c r="B130" s="76" t="s">
        <v>302</v>
      </c>
      <c r="C130" s="76" t="s">
        <v>303</v>
      </c>
      <c r="D130" s="103" t="s">
        <v>772</v>
      </c>
      <c r="E130" s="76" t="s">
        <v>97</v>
      </c>
      <c r="F130" s="76" t="s">
        <v>629</v>
      </c>
      <c r="G130" s="76" t="s">
        <v>98</v>
      </c>
      <c r="H130" s="39"/>
      <c r="I130" s="63" t="s">
        <v>925</v>
      </c>
      <c r="J130" s="77">
        <v>1149.85</v>
      </c>
      <c r="K130" s="77">
        <v>24.14</v>
      </c>
      <c r="L130" s="296" t="s">
        <v>925</v>
      </c>
      <c r="M130" s="240" t="s">
        <v>97</v>
      </c>
      <c r="N130" s="240">
        <v>1</v>
      </c>
      <c r="O130" s="240">
        <v>1</v>
      </c>
      <c r="P130" s="240" t="s">
        <v>97</v>
      </c>
      <c r="Q130" s="241">
        <v>100</v>
      </c>
      <c r="R130" s="243">
        <v>0.04</v>
      </c>
      <c r="S130" s="243">
        <v>24.14</v>
      </c>
      <c r="T130" s="243">
        <f t="shared" si="46"/>
        <v>24.18</v>
      </c>
      <c r="U130" s="244">
        <f t="shared" si="47"/>
        <v>1125.6699999999998</v>
      </c>
      <c r="V130" s="252">
        <v>1149.85</v>
      </c>
      <c r="W130" s="317">
        <v>71.99</v>
      </c>
      <c r="X130" s="247">
        <v>400</v>
      </c>
      <c r="Y130" s="247">
        <v>300</v>
      </c>
      <c r="Z130" s="247">
        <v>300</v>
      </c>
      <c r="AA130" s="240">
        <v>1</v>
      </c>
      <c r="AB130" s="240">
        <v>1</v>
      </c>
      <c r="AC130" s="241">
        <v>12</v>
      </c>
      <c r="AD130" s="248">
        <f t="shared" si="48"/>
        <v>0.48</v>
      </c>
      <c r="AE130" s="248">
        <f t="shared" si="49"/>
        <v>289.68</v>
      </c>
      <c r="AF130" s="248">
        <f t="shared" si="50"/>
        <v>290.15999999999997</v>
      </c>
      <c r="AG130" s="248">
        <f t="shared" si="51"/>
        <v>13508.039999999997</v>
      </c>
      <c r="AH130" s="248">
        <f t="shared" si="52"/>
        <v>863.8799999999999</v>
      </c>
      <c r="AI130" s="248">
        <f t="shared" si="44"/>
        <v>1000</v>
      </c>
      <c r="AJ130" s="248">
        <f t="shared" si="53"/>
        <v>13798.199999999999</v>
      </c>
      <c r="AK130" s="318">
        <v>47</v>
      </c>
      <c r="AL130" s="310" t="s">
        <v>103</v>
      </c>
    </row>
    <row r="131" spans="1:38" s="1" customFormat="1" ht="20.25" customHeight="1">
      <c r="A131" s="26">
        <v>121</v>
      </c>
      <c r="B131" s="76" t="s">
        <v>304</v>
      </c>
      <c r="C131" s="76" t="s">
        <v>305</v>
      </c>
      <c r="D131" s="103" t="s">
        <v>785</v>
      </c>
      <c r="E131" s="76" t="s">
        <v>97</v>
      </c>
      <c r="F131" s="76" t="s">
        <v>627</v>
      </c>
      <c r="G131" s="76" t="s">
        <v>98</v>
      </c>
      <c r="H131" s="76" t="s">
        <v>899</v>
      </c>
      <c r="I131" s="76" t="s">
        <v>919</v>
      </c>
      <c r="J131" s="77">
        <v>1196.7</v>
      </c>
      <c r="K131" s="77">
        <v>24.14</v>
      </c>
      <c r="L131" s="314" t="s">
        <v>919</v>
      </c>
      <c r="M131" s="240" t="s">
        <v>97</v>
      </c>
      <c r="N131" s="240">
        <v>1</v>
      </c>
      <c r="O131" s="240">
        <v>1</v>
      </c>
      <c r="P131" s="240" t="s">
        <v>97</v>
      </c>
      <c r="Q131" s="241">
        <v>101</v>
      </c>
      <c r="R131" s="243">
        <v>0.04</v>
      </c>
      <c r="S131" s="243">
        <v>24.14</v>
      </c>
      <c r="T131" s="243">
        <f t="shared" si="46"/>
        <v>24.18</v>
      </c>
      <c r="U131" s="244">
        <f t="shared" si="47"/>
        <v>1172.52</v>
      </c>
      <c r="V131" s="252">
        <v>1196.7</v>
      </c>
      <c r="W131" s="317">
        <v>76.2</v>
      </c>
      <c r="X131" s="247">
        <v>400</v>
      </c>
      <c r="Y131" s="247">
        <v>300</v>
      </c>
      <c r="Z131" s="247">
        <v>300</v>
      </c>
      <c r="AA131" s="240">
        <v>1</v>
      </c>
      <c r="AB131" s="240">
        <v>1</v>
      </c>
      <c r="AC131" s="241">
        <v>12</v>
      </c>
      <c r="AD131" s="248">
        <f t="shared" si="48"/>
        <v>0.48</v>
      </c>
      <c r="AE131" s="248">
        <f t="shared" si="49"/>
        <v>289.68</v>
      </c>
      <c r="AF131" s="248">
        <f t="shared" si="50"/>
        <v>290.15999999999997</v>
      </c>
      <c r="AG131" s="248">
        <f t="shared" si="51"/>
        <v>14070.24</v>
      </c>
      <c r="AH131" s="248">
        <f t="shared" si="52"/>
        <v>914.4000000000001</v>
      </c>
      <c r="AI131" s="248">
        <f t="shared" si="44"/>
        <v>1000</v>
      </c>
      <c r="AJ131" s="248">
        <f t="shared" si="53"/>
        <v>14360.400000000001</v>
      </c>
      <c r="AK131" s="318">
        <v>48</v>
      </c>
      <c r="AL131" s="310" t="s">
        <v>109</v>
      </c>
    </row>
    <row r="132" spans="1:38" s="1" customFormat="1" ht="20.25" customHeight="1">
      <c r="A132" s="26">
        <v>122</v>
      </c>
      <c r="B132" s="76" t="s">
        <v>306</v>
      </c>
      <c r="C132" s="76" t="s">
        <v>307</v>
      </c>
      <c r="D132" s="103" t="s">
        <v>801</v>
      </c>
      <c r="E132" s="76" t="s">
        <v>97</v>
      </c>
      <c r="F132" s="76" t="s">
        <v>629</v>
      </c>
      <c r="G132" s="76" t="s">
        <v>98</v>
      </c>
      <c r="H132" s="76" t="s">
        <v>895</v>
      </c>
      <c r="I132" s="63" t="s">
        <v>930</v>
      </c>
      <c r="J132" s="77">
        <v>1561.99</v>
      </c>
      <c r="K132" s="77">
        <v>24.14</v>
      </c>
      <c r="L132" s="296" t="s">
        <v>930</v>
      </c>
      <c r="M132" s="240" t="s">
        <v>97</v>
      </c>
      <c r="N132" s="240">
        <v>1</v>
      </c>
      <c r="O132" s="240">
        <v>1</v>
      </c>
      <c r="P132" s="240" t="s">
        <v>97</v>
      </c>
      <c r="Q132" s="241">
        <v>102</v>
      </c>
      <c r="R132" s="243">
        <v>0.04</v>
      </c>
      <c r="S132" s="243">
        <v>24.14</v>
      </c>
      <c r="T132" s="243">
        <f t="shared" si="46"/>
        <v>24.18</v>
      </c>
      <c r="U132" s="244">
        <f t="shared" si="47"/>
        <v>1537.81</v>
      </c>
      <c r="V132" s="252">
        <v>1561.99</v>
      </c>
      <c r="W132" s="317">
        <v>109.08</v>
      </c>
      <c r="X132" s="247">
        <v>400</v>
      </c>
      <c r="Y132" s="247">
        <v>300</v>
      </c>
      <c r="Z132" s="247">
        <v>300</v>
      </c>
      <c r="AA132" s="240">
        <v>1</v>
      </c>
      <c r="AB132" s="240">
        <v>1</v>
      </c>
      <c r="AC132" s="241">
        <v>12</v>
      </c>
      <c r="AD132" s="248">
        <f t="shared" si="48"/>
        <v>0.48</v>
      </c>
      <c r="AE132" s="248">
        <f t="shared" si="49"/>
        <v>289.68</v>
      </c>
      <c r="AF132" s="248">
        <f t="shared" si="50"/>
        <v>290.15999999999997</v>
      </c>
      <c r="AG132" s="248">
        <f t="shared" si="51"/>
        <v>18453.72</v>
      </c>
      <c r="AH132" s="248">
        <f t="shared" si="52"/>
        <v>1308.96</v>
      </c>
      <c r="AI132" s="248">
        <f t="shared" si="44"/>
        <v>1000</v>
      </c>
      <c r="AJ132" s="248">
        <f t="shared" si="53"/>
        <v>18743.88</v>
      </c>
      <c r="AK132" s="318">
        <v>49</v>
      </c>
      <c r="AL132" s="310" t="s">
        <v>127</v>
      </c>
    </row>
    <row r="133" spans="1:38" s="1" customFormat="1" ht="20.25" customHeight="1">
      <c r="A133" s="26">
        <v>123</v>
      </c>
      <c r="B133" s="76" t="s">
        <v>308</v>
      </c>
      <c r="C133" s="76" t="s">
        <v>309</v>
      </c>
      <c r="D133" s="103" t="s">
        <v>799</v>
      </c>
      <c r="E133" s="76" t="s">
        <v>97</v>
      </c>
      <c r="F133" s="76" t="s">
        <v>634</v>
      </c>
      <c r="G133" s="76" t="s">
        <v>98</v>
      </c>
      <c r="H133" s="76" t="s">
        <v>895</v>
      </c>
      <c r="I133" s="76" t="s">
        <v>199</v>
      </c>
      <c r="J133" s="77">
        <v>1117.29</v>
      </c>
      <c r="K133" s="77">
        <v>24.14</v>
      </c>
      <c r="L133" s="314" t="s">
        <v>199</v>
      </c>
      <c r="M133" s="240" t="s">
        <v>97</v>
      </c>
      <c r="N133" s="240">
        <v>1</v>
      </c>
      <c r="O133" s="240">
        <v>1</v>
      </c>
      <c r="P133" s="240" t="s">
        <v>97</v>
      </c>
      <c r="Q133" s="241">
        <v>103</v>
      </c>
      <c r="R133" s="240">
        <v>0.04</v>
      </c>
      <c r="S133" s="313">
        <v>24.14</v>
      </c>
      <c r="T133" s="243">
        <f t="shared" si="46"/>
        <v>24.18</v>
      </c>
      <c r="U133" s="244">
        <f t="shared" si="47"/>
        <v>1093.11</v>
      </c>
      <c r="V133" s="252">
        <v>1117.29</v>
      </c>
      <c r="W133" s="317">
        <v>69.06</v>
      </c>
      <c r="X133" s="247">
        <v>400</v>
      </c>
      <c r="Y133" s="247">
        <v>300</v>
      </c>
      <c r="Z133" s="247">
        <v>300</v>
      </c>
      <c r="AA133" s="240">
        <v>1</v>
      </c>
      <c r="AB133" s="240">
        <v>1</v>
      </c>
      <c r="AC133" s="241">
        <v>12</v>
      </c>
      <c r="AD133" s="248">
        <f t="shared" si="48"/>
        <v>0.48</v>
      </c>
      <c r="AE133" s="248">
        <f t="shared" si="49"/>
        <v>289.68</v>
      </c>
      <c r="AF133" s="248">
        <f t="shared" si="50"/>
        <v>290.15999999999997</v>
      </c>
      <c r="AG133" s="248">
        <f t="shared" si="51"/>
        <v>13117.32</v>
      </c>
      <c r="AH133" s="248">
        <f t="shared" si="52"/>
        <v>828.72</v>
      </c>
      <c r="AI133" s="248">
        <f t="shared" si="44"/>
        <v>1000</v>
      </c>
      <c r="AJ133" s="248">
        <f t="shared" si="53"/>
        <v>13407.48</v>
      </c>
      <c r="AK133" s="318">
        <v>50</v>
      </c>
      <c r="AL133" s="310" t="s">
        <v>126</v>
      </c>
    </row>
    <row r="134" spans="1:38" s="1" customFormat="1" ht="20.25" customHeight="1">
      <c r="A134" s="26">
        <v>125</v>
      </c>
      <c r="B134" s="76" t="s">
        <v>312</v>
      </c>
      <c r="C134" s="76" t="s">
        <v>313</v>
      </c>
      <c r="D134" s="103" t="s">
        <v>784</v>
      </c>
      <c r="E134" s="76" t="s">
        <v>97</v>
      </c>
      <c r="F134" s="76" t="s">
        <v>629</v>
      </c>
      <c r="G134" s="76" t="s">
        <v>98</v>
      </c>
      <c r="H134" s="39"/>
      <c r="I134" s="76" t="s">
        <v>191</v>
      </c>
      <c r="J134" s="77">
        <v>1648.76</v>
      </c>
      <c r="K134" s="77">
        <v>24.14</v>
      </c>
      <c r="L134" s="314" t="s">
        <v>191</v>
      </c>
      <c r="M134" s="240" t="s">
        <v>97</v>
      </c>
      <c r="N134" s="240">
        <v>1</v>
      </c>
      <c r="O134" s="240">
        <v>1</v>
      </c>
      <c r="P134" s="240" t="s">
        <v>97</v>
      </c>
      <c r="Q134" s="241">
        <v>104</v>
      </c>
      <c r="R134" s="243">
        <v>0.04</v>
      </c>
      <c r="S134" s="243">
        <v>24.14</v>
      </c>
      <c r="T134" s="243">
        <f t="shared" si="46"/>
        <v>24.18</v>
      </c>
      <c r="U134" s="244">
        <f t="shared" si="47"/>
        <v>1624.58</v>
      </c>
      <c r="V134" s="245">
        <v>1648.76</v>
      </c>
      <c r="W134" s="317">
        <v>116.89</v>
      </c>
      <c r="X134" s="247">
        <v>400</v>
      </c>
      <c r="Y134" s="247">
        <v>300</v>
      </c>
      <c r="Z134" s="247">
        <v>300</v>
      </c>
      <c r="AA134" s="240">
        <v>1</v>
      </c>
      <c r="AB134" s="240">
        <v>1</v>
      </c>
      <c r="AC134" s="241">
        <v>12</v>
      </c>
      <c r="AD134" s="248">
        <f t="shared" si="48"/>
        <v>0.48</v>
      </c>
      <c r="AE134" s="248">
        <f t="shared" si="49"/>
        <v>289.68</v>
      </c>
      <c r="AF134" s="248">
        <f t="shared" si="50"/>
        <v>290.15999999999997</v>
      </c>
      <c r="AG134" s="248">
        <f t="shared" si="51"/>
        <v>19494.96</v>
      </c>
      <c r="AH134" s="248">
        <f t="shared" si="52"/>
        <v>1402.68</v>
      </c>
      <c r="AI134" s="248">
        <f t="shared" si="44"/>
        <v>1000</v>
      </c>
      <c r="AJ134" s="248">
        <f t="shared" si="53"/>
        <v>19785.12</v>
      </c>
      <c r="AK134" s="318">
        <v>51</v>
      </c>
      <c r="AL134" s="310" t="s">
        <v>122</v>
      </c>
    </row>
    <row r="135" spans="1:38" s="57" customFormat="1" ht="20.25" customHeight="1">
      <c r="A135" s="26">
        <v>126</v>
      </c>
      <c r="B135" s="76" t="s">
        <v>570</v>
      </c>
      <c r="C135" s="76" t="s">
        <v>314</v>
      </c>
      <c r="D135" s="103" t="s">
        <v>755</v>
      </c>
      <c r="E135" s="76" t="s">
        <v>97</v>
      </c>
      <c r="F135" s="76" t="s">
        <v>627</v>
      </c>
      <c r="G135" s="76" t="s">
        <v>98</v>
      </c>
      <c r="H135" s="76" t="s">
        <v>897</v>
      </c>
      <c r="I135" s="76" t="s">
        <v>921</v>
      </c>
      <c r="J135" s="77">
        <v>1146.85</v>
      </c>
      <c r="K135" s="77">
        <v>24.14</v>
      </c>
      <c r="L135" s="314" t="s">
        <v>921</v>
      </c>
      <c r="M135" s="240" t="s">
        <v>97</v>
      </c>
      <c r="N135" s="240">
        <v>1</v>
      </c>
      <c r="O135" s="240">
        <v>1</v>
      </c>
      <c r="P135" s="240" t="s">
        <v>97</v>
      </c>
      <c r="Q135" s="241">
        <v>105</v>
      </c>
      <c r="R135" s="243">
        <v>0.04</v>
      </c>
      <c r="S135" s="243">
        <v>24.14</v>
      </c>
      <c r="T135" s="243">
        <f t="shared" si="46"/>
        <v>24.18</v>
      </c>
      <c r="U135" s="244">
        <f t="shared" si="47"/>
        <v>1122.6699999999998</v>
      </c>
      <c r="V135" s="250">
        <v>1146.85</v>
      </c>
      <c r="W135" s="317">
        <v>71.72</v>
      </c>
      <c r="X135" s="247">
        <v>400</v>
      </c>
      <c r="Y135" s="247">
        <v>300</v>
      </c>
      <c r="Z135" s="247">
        <v>300</v>
      </c>
      <c r="AA135" s="240">
        <v>1</v>
      </c>
      <c r="AB135" s="240">
        <v>1</v>
      </c>
      <c r="AC135" s="241">
        <v>12</v>
      </c>
      <c r="AD135" s="248">
        <f t="shared" si="48"/>
        <v>0.48</v>
      </c>
      <c r="AE135" s="248">
        <f t="shared" si="49"/>
        <v>289.68</v>
      </c>
      <c r="AF135" s="248">
        <f t="shared" si="50"/>
        <v>290.15999999999997</v>
      </c>
      <c r="AG135" s="248">
        <f t="shared" si="51"/>
        <v>13472.039999999997</v>
      </c>
      <c r="AH135" s="248">
        <f t="shared" si="52"/>
        <v>860.64</v>
      </c>
      <c r="AI135" s="248">
        <f t="shared" si="44"/>
        <v>1000</v>
      </c>
      <c r="AJ135" s="248">
        <f t="shared" si="53"/>
        <v>13762.199999999999</v>
      </c>
      <c r="AK135" s="318">
        <v>52</v>
      </c>
      <c r="AL135" s="310" t="s">
        <v>109</v>
      </c>
    </row>
    <row r="136" spans="1:38" s="57" customFormat="1" ht="20.25" customHeight="1">
      <c r="A136" s="26">
        <v>127</v>
      </c>
      <c r="B136" s="76" t="s">
        <v>545</v>
      </c>
      <c r="C136" s="76" t="s">
        <v>315</v>
      </c>
      <c r="D136" s="103" t="s">
        <v>766</v>
      </c>
      <c r="E136" s="76" t="s">
        <v>97</v>
      </c>
      <c r="F136" s="76" t="s">
        <v>629</v>
      </c>
      <c r="G136" s="76" t="s">
        <v>605</v>
      </c>
      <c r="H136" s="76" t="s">
        <v>895</v>
      </c>
      <c r="I136" s="63" t="s">
        <v>930</v>
      </c>
      <c r="J136" s="77">
        <v>1198.28</v>
      </c>
      <c r="K136" s="77">
        <v>24.14</v>
      </c>
      <c r="L136" s="296" t="s">
        <v>930</v>
      </c>
      <c r="M136" s="240" t="s">
        <v>97</v>
      </c>
      <c r="N136" s="240">
        <v>1</v>
      </c>
      <c r="O136" s="240">
        <v>1</v>
      </c>
      <c r="P136" s="240" t="s">
        <v>97</v>
      </c>
      <c r="Q136" s="241">
        <v>106</v>
      </c>
      <c r="R136" s="243">
        <v>0.04</v>
      </c>
      <c r="S136" s="243">
        <v>24.14</v>
      </c>
      <c r="T136" s="243">
        <f t="shared" si="46"/>
        <v>24.18</v>
      </c>
      <c r="U136" s="244">
        <f t="shared" si="47"/>
        <v>1174.1</v>
      </c>
      <c r="V136" s="250">
        <v>1198.28</v>
      </c>
      <c r="W136" s="317">
        <v>76.35</v>
      </c>
      <c r="X136" s="247">
        <v>400</v>
      </c>
      <c r="Y136" s="247">
        <v>300</v>
      </c>
      <c r="Z136" s="247">
        <v>300</v>
      </c>
      <c r="AA136" s="240">
        <v>1</v>
      </c>
      <c r="AB136" s="240">
        <v>1</v>
      </c>
      <c r="AC136" s="241">
        <v>12</v>
      </c>
      <c r="AD136" s="248">
        <f t="shared" si="48"/>
        <v>0.48</v>
      </c>
      <c r="AE136" s="248">
        <f t="shared" si="49"/>
        <v>289.68</v>
      </c>
      <c r="AF136" s="248">
        <f t="shared" si="50"/>
        <v>290.15999999999997</v>
      </c>
      <c r="AG136" s="248">
        <f t="shared" si="51"/>
        <v>14089.199999999999</v>
      </c>
      <c r="AH136" s="248">
        <f t="shared" si="52"/>
        <v>916.1999999999999</v>
      </c>
      <c r="AI136" s="248">
        <f t="shared" si="44"/>
        <v>1000</v>
      </c>
      <c r="AJ136" s="248">
        <f t="shared" si="53"/>
        <v>14379.36</v>
      </c>
      <c r="AK136" s="318">
        <v>53</v>
      </c>
      <c r="AL136" s="310" t="s">
        <v>109</v>
      </c>
    </row>
    <row r="137" spans="1:38" s="57" customFormat="1" ht="20.25" customHeight="1">
      <c r="A137" s="26">
        <v>128</v>
      </c>
      <c r="B137" s="76" t="s">
        <v>767</v>
      </c>
      <c r="C137" s="76" t="s">
        <v>768</v>
      </c>
      <c r="D137" s="103" t="s">
        <v>769</v>
      </c>
      <c r="E137" s="76" t="s">
        <v>97</v>
      </c>
      <c r="F137" s="76" t="s">
        <v>627</v>
      </c>
      <c r="G137" s="76" t="s">
        <v>98</v>
      </c>
      <c r="H137" s="76" t="s">
        <v>898</v>
      </c>
      <c r="I137" s="76" t="s">
        <v>229</v>
      </c>
      <c r="J137" s="77">
        <v>1460.73</v>
      </c>
      <c r="K137" s="77">
        <v>24.14</v>
      </c>
      <c r="L137" s="314" t="s">
        <v>229</v>
      </c>
      <c r="M137" s="240" t="s">
        <v>97</v>
      </c>
      <c r="N137" s="240">
        <v>1</v>
      </c>
      <c r="O137" s="240">
        <v>1</v>
      </c>
      <c r="P137" s="240" t="s">
        <v>97</v>
      </c>
      <c r="Q137" s="241">
        <v>107</v>
      </c>
      <c r="R137" s="243">
        <v>0.04</v>
      </c>
      <c r="S137" s="243">
        <v>24.14</v>
      </c>
      <c r="T137" s="243">
        <f t="shared" si="46"/>
        <v>24.18</v>
      </c>
      <c r="U137" s="244">
        <f t="shared" si="47"/>
        <v>1436.55</v>
      </c>
      <c r="V137" s="250">
        <v>1460.73</v>
      </c>
      <c r="W137" s="317">
        <v>104.47</v>
      </c>
      <c r="X137" s="247">
        <v>400</v>
      </c>
      <c r="Y137" s="247">
        <v>300</v>
      </c>
      <c r="Z137" s="247">
        <v>300</v>
      </c>
      <c r="AA137" s="240">
        <v>1</v>
      </c>
      <c r="AB137" s="240">
        <v>1</v>
      </c>
      <c r="AC137" s="241">
        <v>12</v>
      </c>
      <c r="AD137" s="248">
        <f t="shared" si="48"/>
        <v>0.48</v>
      </c>
      <c r="AE137" s="248">
        <f t="shared" si="49"/>
        <v>289.68</v>
      </c>
      <c r="AF137" s="248">
        <f t="shared" si="50"/>
        <v>290.15999999999997</v>
      </c>
      <c r="AG137" s="248">
        <f t="shared" si="51"/>
        <v>17238.6</v>
      </c>
      <c r="AH137" s="248">
        <f t="shared" si="52"/>
        <v>1253.6399999999999</v>
      </c>
      <c r="AI137" s="248">
        <f t="shared" si="44"/>
        <v>1000</v>
      </c>
      <c r="AJ137" s="248">
        <f t="shared" si="53"/>
        <v>17528.760000000002</v>
      </c>
      <c r="AK137" s="318">
        <v>54</v>
      </c>
      <c r="AL137" s="310" t="s">
        <v>109</v>
      </c>
    </row>
    <row r="138" spans="1:38" s="57" customFormat="1" ht="20.25" customHeight="1">
      <c r="A138" s="26">
        <v>129</v>
      </c>
      <c r="B138" s="76" t="s">
        <v>560</v>
      </c>
      <c r="C138" s="76" t="s">
        <v>549</v>
      </c>
      <c r="D138" s="103" t="s">
        <v>773</v>
      </c>
      <c r="E138" s="76" t="s">
        <v>97</v>
      </c>
      <c r="F138" s="76" t="s">
        <v>629</v>
      </c>
      <c r="G138" s="76" t="s">
        <v>98</v>
      </c>
      <c r="H138" s="76" t="s">
        <v>895</v>
      </c>
      <c r="I138" s="76" t="s">
        <v>928</v>
      </c>
      <c r="J138" s="77">
        <v>1665.11</v>
      </c>
      <c r="K138" s="77">
        <v>24.14</v>
      </c>
      <c r="L138" s="314" t="s">
        <v>928</v>
      </c>
      <c r="M138" s="240" t="s">
        <v>97</v>
      </c>
      <c r="N138" s="240">
        <v>1</v>
      </c>
      <c r="O138" s="240">
        <v>1</v>
      </c>
      <c r="P138" s="240" t="s">
        <v>97</v>
      </c>
      <c r="Q138" s="241">
        <v>108</v>
      </c>
      <c r="R138" s="243">
        <v>0.04</v>
      </c>
      <c r="S138" s="243">
        <v>24.14</v>
      </c>
      <c r="T138" s="243">
        <f t="shared" si="46"/>
        <v>24.18</v>
      </c>
      <c r="U138" s="244">
        <f t="shared" si="47"/>
        <v>1640.9299999999998</v>
      </c>
      <c r="V138" s="250">
        <v>1665.11</v>
      </c>
      <c r="W138" s="317">
        <v>118.36</v>
      </c>
      <c r="X138" s="247">
        <v>400</v>
      </c>
      <c r="Y138" s="247">
        <v>300</v>
      </c>
      <c r="Z138" s="247">
        <v>300</v>
      </c>
      <c r="AA138" s="240">
        <v>1</v>
      </c>
      <c r="AB138" s="240">
        <v>1</v>
      </c>
      <c r="AC138" s="241">
        <v>12</v>
      </c>
      <c r="AD138" s="248">
        <f t="shared" si="48"/>
        <v>0.48</v>
      </c>
      <c r="AE138" s="248">
        <f t="shared" si="49"/>
        <v>289.68</v>
      </c>
      <c r="AF138" s="248">
        <f t="shared" si="50"/>
        <v>290.15999999999997</v>
      </c>
      <c r="AG138" s="248">
        <f t="shared" si="51"/>
        <v>19691.159999999996</v>
      </c>
      <c r="AH138" s="248">
        <f t="shared" si="52"/>
        <v>1420.32</v>
      </c>
      <c r="AI138" s="248">
        <f t="shared" si="44"/>
        <v>1000</v>
      </c>
      <c r="AJ138" s="248">
        <f t="shared" si="53"/>
        <v>19981.32</v>
      </c>
      <c r="AK138" s="318">
        <v>55</v>
      </c>
      <c r="AL138" s="310" t="s">
        <v>109</v>
      </c>
    </row>
    <row r="139" spans="1:38" s="57" customFormat="1" ht="20.25" customHeight="1">
      <c r="A139" s="26">
        <v>130</v>
      </c>
      <c r="B139" s="76" t="s">
        <v>567</v>
      </c>
      <c r="C139" s="76" t="s">
        <v>555</v>
      </c>
      <c r="D139" s="103" t="s">
        <v>791</v>
      </c>
      <c r="E139" s="76" t="s">
        <v>97</v>
      </c>
      <c r="F139" s="76" t="s">
        <v>629</v>
      </c>
      <c r="G139" s="76" t="s">
        <v>98</v>
      </c>
      <c r="H139" s="39"/>
      <c r="I139" s="76" t="s">
        <v>208</v>
      </c>
      <c r="J139" s="77">
        <v>1146.85</v>
      </c>
      <c r="K139" s="77">
        <v>24.14</v>
      </c>
      <c r="L139" s="314" t="s">
        <v>208</v>
      </c>
      <c r="M139" s="240" t="s">
        <v>97</v>
      </c>
      <c r="N139" s="240">
        <v>1</v>
      </c>
      <c r="O139" s="240">
        <v>1</v>
      </c>
      <c r="P139" s="240" t="s">
        <v>97</v>
      </c>
      <c r="Q139" s="241">
        <v>109</v>
      </c>
      <c r="R139" s="243">
        <v>0.04</v>
      </c>
      <c r="S139" s="243">
        <v>24.14</v>
      </c>
      <c r="T139" s="243">
        <f t="shared" si="46"/>
        <v>24.18</v>
      </c>
      <c r="U139" s="244">
        <f t="shared" si="47"/>
        <v>1122.6699999999998</v>
      </c>
      <c r="V139" s="250">
        <v>1146.85</v>
      </c>
      <c r="W139" s="317">
        <v>71.72</v>
      </c>
      <c r="X139" s="247">
        <v>400</v>
      </c>
      <c r="Y139" s="247">
        <v>300</v>
      </c>
      <c r="Z139" s="247">
        <v>300</v>
      </c>
      <c r="AA139" s="240">
        <v>1</v>
      </c>
      <c r="AB139" s="240">
        <v>1</v>
      </c>
      <c r="AC139" s="241">
        <v>12</v>
      </c>
      <c r="AD139" s="248">
        <f t="shared" si="48"/>
        <v>0.48</v>
      </c>
      <c r="AE139" s="248">
        <f t="shared" si="49"/>
        <v>289.68</v>
      </c>
      <c r="AF139" s="248">
        <f t="shared" si="50"/>
        <v>290.15999999999997</v>
      </c>
      <c r="AG139" s="248">
        <f t="shared" si="51"/>
        <v>13472.039999999997</v>
      </c>
      <c r="AH139" s="248">
        <f t="shared" si="52"/>
        <v>860.64</v>
      </c>
      <c r="AI139" s="248">
        <f t="shared" si="44"/>
        <v>1000</v>
      </c>
      <c r="AJ139" s="248">
        <f t="shared" si="53"/>
        <v>13762.199999999999</v>
      </c>
      <c r="AK139" s="318">
        <v>56</v>
      </c>
      <c r="AL139" s="310" t="s">
        <v>110</v>
      </c>
    </row>
    <row r="140" spans="1:38" s="57" customFormat="1" ht="20.25" customHeight="1">
      <c r="A140" s="26">
        <v>131</v>
      </c>
      <c r="B140" s="76" t="s">
        <v>793</v>
      </c>
      <c r="C140" s="76" t="s">
        <v>794</v>
      </c>
      <c r="D140" s="103" t="s">
        <v>795</v>
      </c>
      <c r="E140" s="76" t="s">
        <v>97</v>
      </c>
      <c r="F140" s="76" t="s">
        <v>627</v>
      </c>
      <c r="G140" s="76" t="s">
        <v>98</v>
      </c>
      <c r="H140" s="76" t="s">
        <v>897</v>
      </c>
      <c r="I140" s="76" t="s">
        <v>926</v>
      </c>
      <c r="J140" s="77">
        <v>1697.02</v>
      </c>
      <c r="K140" s="77">
        <v>24.14</v>
      </c>
      <c r="L140" s="314" t="s">
        <v>926</v>
      </c>
      <c r="M140" s="240" t="s">
        <v>97</v>
      </c>
      <c r="N140" s="240">
        <v>1</v>
      </c>
      <c r="O140" s="240">
        <v>1</v>
      </c>
      <c r="P140" s="240" t="s">
        <v>97</v>
      </c>
      <c r="Q140" s="241">
        <v>110</v>
      </c>
      <c r="R140" s="243">
        <v>0.04</v>
      </c>
      <c r="S140" s="243">
        <v>24.14</v>
      </c>
      <c r="T140" s="243">
        <f t="shared" si="46"/>
        <v>24.18</v>
      </c>
      <c r="U140" s="244">
        <f t="shared" si="47"/>
        <v>1672.84</v>
      </c>
      <c r="V140" s="250">
        <v>1697.02</v>
      </c>
      <c r="W140" s="317">
        <v>121.23</v>
      </c>
      <c r="X140" s="247">
        <v>400</v>
      </c>
      <c r="Y140" s="247">
        <v>300</v>
      </c>
      <c r="Z140" s="247">
        <v>300</v>
      </c>
      <c r="AA140" s="240">
        <v>1</v>
      </c>
      <c r="AB140" s="240">
        <v>1</v>
      </c>
      <c r="AC140" s="241">
        <v>12</v>
      </c>
      <c r="AD140" s="248">
        <f t="shared" si="48"/>
        <v>0.48</v>
      </c>
      <c r="AE140" s="248">
        <f t="shared" si="49"/>
        <v>289.68</v>
      </c>
      <c r="AF140" s="248">
        <f t="shared" si="50"/>
        <v>290.15999999999997</v>
      </c>
      <c r="AG140" s="248">
        <f t="shared" si="51"/>
        <v>20074.079999999998</v>
      </c>
      <c r="AH140" s="248">
        <f t="shared" si="52"/>
        <v>1454.76</v>
      </c>
      <c r="AI140" s="248">
        <f t="shared" si="44"/>
        <v>1000</v>
      </c>
      <c r="AJ140" s="248">
        <f t="shared" si="53"/>
        <v>20364.239999999998</v>
      </c>
      <c r="AK140" s="318">
        <v>57</v>
      </c>
      <c r="AL140" s="310" t="s">
        <v>109</v>
      </c>
    </row>
    <row r="141" spans="1:38" s="57" customFormat="1" ht="20.25" customHeight="1">
      <c r="A141" s="26">
        <v>132</v>
      </c>
      <c r="B141" s="76" t="s">
        <v>797</v>
      </c>
      <c r="C141" s="76" t="s">
        <v>321</v>
      </c>
      <c r="D141" s="103" t="s">
        <v>798</v>
      </c>
      <c r="E141" s="76" t="s">
        <v>97</v>
      </c>
      <c r="F141" s="76" t="s">
        <v>629</v>
      </c>
      <c r="G141" s="76" t="s">
        <v>83</v>
      </c>
      <c r="H141" s="76" t="s">
        <v>895</v>
      </c>
      <c r="I141" s="76" t="s">
        <v>547</v>
      </c>
      <c r="J141" s="77">
        <v>1655.07</v>
      </c>
      <c r="K141" s="77">
        <v>24.14</v>
      </c>
      <c r="L141" s="314" t="s">
        <v>547</v>
      </c>
      <c r="M141" s="240" t="s">
        <v>97</v>
      </c>
      <c r="N141" s="240">
        <v>1</v>
      </c>
      <c r="O141" s="240">
        <v>1</v>
      </c>
      <c r="P141" s="240" t="s">
        <v>97</v>
      </c>
      <c r="Q141" s="241">
        <v>111</v>
      </c>
      <c r="R141" s="243">
        <v>0.04</v>
      </c>
      <c r="S141" s="243">
        <v>24.14</v>
      </c>
      <c r="T141" s="243">
        <f t="shared" si="46"/>
        <v>24.18</v>
      </c>
      <c r="U141" s="244">
        <f t="shared" si="47"/>
        <v>1630.8899999999999</v>
      </c>
      <c r="V141" s="250">
        <v>1655.07</v>
      </c>
      <c r="W141" s="317">
        <v>117.46</v>
      </c>
      <c r="X141" s="247">
        <v>400</v>
      </c>
      <c r="Y141" s="247">
        <v>300</v>
      </c>
      <c r="Z141" s="247">
        <v>300</v>
      </c>
      <c r="AA141" s="240">
        <v>1</v>
      </c>
      <c r="AB141" s="240">
        <v>1</v>
      </c>
      <c r="AC141" s="241">
        <v>12</v>
      </c>
      <c r="AD141" s="248">
        <f t="shared" si="48"/>
        <v>0.48</v>
      </c>
      <c r="AE141" s="248">
        <f t="shared" si="49"/>
        <v>289.68</v>
      </c>
      <c r="AF141" s="248">
        <f t="shared" si="50"/>
        <v>290.15999999999997</v>
      </c>
      <c r="AG141" s="248">
        <f t="shared" si="51"/>
        <v>19570.68</v>
      </c>
      <c r="AH141" s="248">
        <f t="shared" si="52"/>
        <v>1409.52</v>
      </c>
      <c r="AI141" s="248">
        <f t="shared" si="44"/>
        <v>1000</v>
      </c>
      <c r="AJ141" s="248">
        <f t="shared" si="53"/>
        <v>19860.84</v>
      </c>
      <c r="AK141" s="318">
        <v>58</v>
      </c>
      <c r="AL141" s="310" t="s">
        <v>109</v>
      </c>
    </row>
    <row r="142" spans="1:38" s="61" customFormat="1" ht="20.25" customHeight="1">
      <c r="A142" s="26">
        <v>124</v>
      </c>
      <c r="B142" s="63" t="s">
        <v>310</v>
      </c>
      <c r="C142" s="38" t="s">
        <v>311</v>
      </c>
      <c r="D142" s="102" t="s">
        <v>803</v>
      </c>
      <c r="E142" s="63" t="s">
        <v>97</v>
      </c>
      <c r="F142" s="63" t="s">
        <v>627</v>
      </c>
      <c r="G142" s="63" t="s">
        <v>98</v>
      </c>
      <c r="H142" s="63" t="s">
        <v>897</v>
      </c>
      <c r="I142" s="63" t="s">
        <v>229</v>
      </c>
      <c r="J142" s="65">
        <v>1078.5</v>
      </c>
      <c r="K142" s="134">
        <v>1</v>
      </c>
      <c r="L142" s="296" t="s">
        <v>229</v>
      </c>
      <c r="M142" s="320" t="s">
        <v>97</v>
      </c>
      <c r="N142" s="320">
        <v>1</v>
      </c>
      <c r="O142" s="320"/>
      <c r="P142" s="320" t="s">
        <v>97</v>
      </c>
      <c r="Q142" s="241">
        <v>112</v>
      </c>
      <c r="R142" s="274">
        <v>0.04</v>
      </c>
      <c r="S142" s="274">
        <v>24.14</v>
      </c>
      <c r="T142" s="274">
        <f aca="true" t="shared" si="54" ref="T142:T156">SUM(R142:S142)</f>
        <v>24.18</v>
      </c>
      <c r="U142" s="275">
        <f aca="true" t="shared" si="55" ref="U142:U151">(V142-T142)</f>
        <v>1054.32</v>
      </c>
      <c r="V142" s="301">
        <v>1078.5</v>
      </c>
      <c r="W142" s="326">
        <v>117.46</v>
      </c>
      <c r="X142" s="278">
        <v>400</v>
      </c>
      <c r="Y142" s="278">
        <v>300</v>
      </c>
      <c r="Z142" s="278">
        <v>300</v>
      </c>
      <c r="AA142" s="279">
        <v>1</v>
      </c>
      <c r="AB142" s="279"/>
      <c r="AC142" s="280">
        <v>12</v>
      </c>
      <c r="AD142" s="281">
        <f aca="true" t="shared" si="56" ref="AD142:AD156">(R142*AC142)</f>
        <v>0.48</v>
      </c>
      <c r="AE142" s="281">
        <f aca="true" t="shared" si="57" ref="AE142:AE156">(S142*AC142)</f>
        <v>289.68</v>
      </c>
      <c r="AF142" s="281">
        <f aca="true" t="shared" si="58" ref="AF142:AF156">(T142*AC142)</f>
        <v>290.15999999999997</v>
      </c>
      <c r="AG142" s="281">
        <f aca="true" t="shared" si="59" ref="AG142:AG156">(U142*AC142)</f>
        <v>12651.84</v>
      </c>
      <c r="AH142" s="281">
        <f aca="true" t="shared" si="60" ref="AH142:AH156">(W142*AC142)</f>
        <v>1409.52</v>
      </c>
      <c r="AI142" s="281">
        <f aca="true" t="shared" si="61" ref="AI142:AI156">+X142+Y142+Z142</f>
        <v>1000</v>
      </c>
      <c r="AJ142" s="281">
        <f aca="true" t="shared" si="62" ref="AJ142:AJ156">(V142*AC142)</f>
        <v>12942</v>
      </c>
      <c r="AK142" s="327"/>
      <c r="AL142" s="282" t="s">
        <v>86</v>
      </c>
    </row>
    <row r="143" spans="1:38" s="61" customFormat="1" ht="20.25" customHeight="1">
      <c r="A143" s="26">
        <v>133</v>
      </c>
      <c r="B143" s="63" t="s">
        <v>212</v>
      </c>
      <c r="C143" s="38" t="s">
        <v>213</v>
      </c>
      <c r="D143" s="102" t="s">
        <v>625</v>
      </c>
      <c r="E143" s="63" t="s">
        <v>761</v>
      </c>
      <c r="F143" s="63" t="s">
        <v>97</v>
      </c>
      <c r="G143" s="63" t="s">
        <v>629</v>
      </c>
      <c r="H143" s="63" t="s">
        <v>104</v>
      </c>
      <c r="I143" s="76" t="s">
        <v>921</v>
      </c>
      <c r="J143" s="86"/>
      <c r="K143" s="134">
        <v>2</v>
      </c>
      <c r="L143" s="314" t="s">
        <v>208</v>
      </c>
      <c r="M143" s="240" t="s">
        <v>97</v>
      </c>
      <c r="N143" s="240">
        <v>1</v>
      </c>
      <c r="O143" s="240"/>
      <c r="P143" s="240" t="s">
        <v>97</v>
      </c>
      <c r="Q143" s="241">
        <v>113</v>
      </c>
      <c r="R143" s="274">
        <v>0.04</v>
      </c>
      <c r="S143" s="274">
        <v>24.14</v>
      </c>
      <c r="T143" s="274">
        <f t="shared" si="54"/>
        <v>24.18</v>
      </c>
      <c r="U143" s="275">
        <f t="shared" si="55"/>
        <v>1122.6699999999998</v>
      </c>
      <c r="V143" s="299">
        <v>1146.85</v>
      </c>
      <c r="W143" s="326">
        <v>117.46</v>
      </c>
      <c r="X143" s="278">
        <v>400</v>
      </c>
      <c r="Y143" s="278">
        <v>300</v>
      </c>
      <c r="Z143" s="278">
        <v>300</v>
      </c>
      <c r="AA143" s="279">
        <v>1</v>
      </c>
      <c r="AB143" s="279"/>
      <c r="AC143" s="280">
        <v>12</v>
      </c>
      <c r="AD143" s="281">
        <f t="shared" si="56"/>
        <v>0.48</v>
      </c>
      <c r="AE143" s="281">
        <f t="shared" si="57"/>
        <v>289.68</v>
      </c>
      <c r="AF143" s="281">
        <f t="shared" si="58"/>
        <v>290.15999999999997</v>
      </c>
      <c r="AG143" s="281">
        <f t="shared" si="59"/>
        <v>13472.039999999997</v>
      </c>
      <c r="AH143" s="281">
        <f t="shared" si="60"/>
        <v>1409.52</v>
      </c>
      <c r="AI143" s="281">
        <f t="shared" si="61"/>
        <v>1000</v>
      </c>
      <c r="AJ143" s="281">
        <f t="shared" si="62"/>
        <v>13762.199999999999</v>
      </c>
      <c r="AK143" s="328"/>
      <c r="AL143" s="282" t="s">
        <v>86</v>
      </c>
    </row>
    <row r="144" spans="1:38" s="1" customFormat="1" ht="20.25" customHeight="1">
      <c r="A144" s="26">
        <v>134</v>
      </c>
      <c r="B144" s="39"/>
      <c r="C144" s="78" t="s">
        <v>288</v>
      </c>
      <c r="D144" s="84" t="s">
        <v>370</v>
      </c>
      <c r="E144" s="81" t="s">
        <v>115</v>
      </c>
      <c r="F144" s="51" t="s">
        <v>97</v>
      </c>
      <c r="G144" s="39"/>
      <c r="H144" s="39"/>
      <c r="I144" s="39"/>
      <c r="J144" s="39"/>
      <c r="K144" s="134">
        <v>3</v>
      </c>
      <c r="L144" s="314" t="s">
        <v>191</v>
      </c>
      <c r="M144" s="240" t="s">
        <v>97</v>
      </c>
      <c r="N144" s="240">
        <v>1</v>
      </c>
      <c r="O144" s="240"/>
      <c r="P144" s="240" t="s">
        <v>97</v>
      </c>
      <c r="Q144" s="241">
        <v>114</v>
      </c>
      <c r="R144" s="274">
        <v>0.04</v>
      </c>
      <c r="S144" s="274">
        <v>24.14</v>
      </c>
      <c r="T144" s="274">
        <f t="shared" si="54"/>
        <v>24.18</v>
      </c>
      <c r="U144" s="275">
        <f t="shared" si="55"/>
        <v>1122.6699999999998</v>
      </c>
      <c r="V144" s="299">
        <v>1146.85</v>
      </c>
      <c r="W144" s="326">
        <v>117.46</v>
      </c>
      <c r="X144" s="278">
        <v>400</v>
      </c>
      <c r="Y144" s="278">
        <v>300</v>
      </c>
      <c r="Z144" s="278">
        <v>300</v>
      </c>
      <c r="AA144" s="279">
        <v>1</v>
      </c>
      <c r="AB144" s="279"/>
      <c r="AC144" s="280">
        <v>12</v>
      </c>
      <c r="AD144" s="281">
        <f t="shared" si="56"/>
        <v>0.48</v>
      </c>
      <c r="AE144" s="281">
        <f t="shared" si="57"/>
        <v>289.68</v>
      </c>
      <c r="AF144" s="281">
        <f t="shared" si="58"/>
        <v>290.15999999999997</v>
      </c>
      <c r="AG144" s="281">
        <f t="shared" si="59"/>
        <v>13472.039999999997</v>
      </c>
      <c r="AH144" s="281">
        <f t="shared" si="60"/>
        <v>1409.52</v>
      </c>
      <c r="AI144" s="281">
        <f t="shared" si="61"/>
        <v>1000</v>
      </c>
      <c r="AJ144" s="281">
        <f t="shared" si="62"/>
        <v>13762.199999999999</v>
      </c>
      <c r="AK144" s="328"/>
      <c r="AL144" s="282" t="s">
        <v>86</v>
      </c>
    </row>
    <row r="145" spans="1:38" s="1" customFormat="1" ht="20.25" customHeight="1">
      <c r="A145" s="26">
        <v>135</v>
      </c>
      <c r="B145" s="39"/>
      <c r="C145" s="78" t="s">
        <v>298</v>
      </c>
      <c r="D145" s="85" t="s">
        <v>371</v>
      </c>
      <c r="E145" s="83"/>
      <c r="F145" s="51" t="s">
        <v>97</v>
      </c>
      <c r="G145" s="39"/>
      <c r="H145" s="39"/>
      <c r="I145" s="39"/>
      <c r="J145" s="39"/>
      <c r="K145" s="134">
        <v>4</v>
      </c>
      <c r="L145" s="314" t="s">
        <v>191</v>
      </c>
      <c r="M145" s="240" t="s">
        <v>97</v>
      </c>
      <c r="N145" s="240">
        <v>1</v>
      </c>
      <c r="O145" s="240"/>
      <c r="P145" s="240" t="s">
        <v>97</v>
      </c>
      <c r="Q145" s="241">
        <v>115</v>
      </c>
      <c r="R145" s="274">
        <v>0.04</v>
      </c>
      <c r="S145" s="274">
        <v>24.14</v>
      </c>
      <c r="T145" s="274">
        <f t="shared" si="54"/>
        <v>24.18</v>
      </c>
      <c r="U145" s="275">
        <f t="shared" si="55"/>
        <v>1122.6699999999998</v>
      </c>
      <c r="V145" s="299">
        <v>1146.85</v>
      </c>
      <c r="W145" s="326">
        <v>117.46</v>
      </c>
      <c r="X145" s="278">
        <v>400</v>
      </c>
      <c r="Y145" s="278">
        <v>300</v>
      </c>
      <c r="Z145" s="278">
        <v>300</v>
      </c>
      <c r="AA145" s="279">
        <v>1</v>
      </c>
      <c r="AB145" s="279"/>
      <c r="AC145" s="280">
        <v>12</v>
      </c>
      <c r="AD145" s="281">
        <f t="shared" si="56"/>
        <v>0.48</v>
      </c>
      <c r="AE145" s="281">
        <f t="shared" si="57"/>
        <v>289.68</v>
      </c>
      <c r="AF145" s="281">
        <f t="shared" si="58"/>
        <v>290.15999999999997</v>
      </c>
      <c r="AG145" s="281">
        <f t="shared" si="59"/>
        <v>13472.039999999997</v>
      </c>
      <c r="AH145" s="281">
        <f t="shared" si="60"/>
        <v>1409.52</v>
      </c>
      <c r="AI145" s="281">
        <f t="shared" si="61"/>
        <v>1000</v>
      </c>
      <c r="AJ145" s="281">
        <f t="shared" si="62"/>
        <v>13762.199999999999</v>
      </c>
      <c r="AK145" s="328"/>
      <c r="AL145" s="282" t="s">
        <v>86</v>
      </c>
    </row>
    <row r="146" spans="1:38" s="1" customFormat="1" ht="20.25" customHeight="1">
      <c r="A146" s="26">
        <v>136</v>
      </c>
      <c r="B146" s="39"/>
      <c r="C146" s="78" t="s">
        <v>267</v>
      </c>
      <c r="D146" s="84" t="s">
        <v>370</v>
      </c>
      <c r="E146" s="83"/>
      <c r="F146" s="51" t="s">
        <v>97</v>
      </c>
      <c r="G146" s="39"/>
      <c r="H146" s="39"/>
      <c r="I146" s="39"/>
      <c r="J146" s="166">
        <v>1653.24</v>
      </c>
      <c r="K146" s="134">
        <v>5</v>
      </c>
      <c r="L146" s="314" t="s">
        <v>268</v>
      </c>
      <c r="M146" s="240" t="s">
        <v>97</v>
      </c>
      <c r="N146" s="240">
        <v>1</v>
      </c>
      <c r="O146" s="240"/>
      <c r="P146" s="240" t="s">
        <v>97</v>
      </c>
      <c r="Q146" s="241">
        <v>116</v>
      </c>
      <c r="R146" s="274">
        <v>0.04</v>
      </c>
      <c r="S146" s="274">
        <v>24.14</v>
      </c>
      <c r="T146" s="274">
        <f t="shared" si="54"/>
        <v>24.18</v>
      </c>
      <c r="U146" s="275">
        <f t="shared" si="55"/>
        <v>1629.06</v>
      </c>
      <c r="V146" s="301">
        <v>1653.24</v>
      </c>
      <c r="W146" s="302">
        <v>121.79</v>
      </c>
      <c r="X146" s="278">
        <v>400</v>
      </c>
      <c r="Y146" s="278">
        <v>300</v>
      </c>
      <c r="Z146" s="278">
        <v>300</v>
      </c>
      <c r="AA146" s="279">
        <v>1</v>
      </c>
      <c r="AB146" s="279"/>
      <c r="AC146" s="280">
        <v>12</v>
      </c>
      <c r="AD146" s="281">
        <f t="shared" si="56"/>
        <v>0.48</v>
      </c>
      <c r="AE146" s="281">
        <f t="shared" si="57"/>
        <v>289.68</v>
      </c>
      <c r="AF146" s="281">
        <f t="shared" si="58"/>
        <v>290.15999999999997</v>
      </c>
      <c r="AG146" s="281">
        <f t="shared" si="59"/>
        <v>19548.72</v>
      </c>
      <c r="AH146" s="281">
        <f t="shared" si="60"/>
        <v>1461.48</v>
      </c>
      <c r="AI146" s="281">
        <f t="shared" si="61"/>
        <v>1000</v>
      </c>
      <c r="AJ146" s="281">
        <f t="shared" si="62"/>
        <v>19838.88</v>
      </c>
      <c r="AK146" s="328"/>
      <c r="AL146" s="282" t="s">
        <v>86</v>
      </c>
    </row>
    <row r="147" spans="1:38" s="57" customFormat="1" ht="20.25" customHeight="1">
      <c r="A147" s="26">
        <v>137</v>
      </c>
      <c r="B147" s="59"/>
      <c r="C147" s="87" t="s">
        <v>316</v>
      </c>
      <c r="D147" s="85" t="s">
        <v>371</v>
      </c>
      <c r="E147" s="83"/>
      <c r="F147" s="51" t="s">
        <v>97</v>
      </c>
      <c r="G147" s="59"/>
      <c r="H147" s="59"/>
      <c r="I147" s="59"/>
      <c r="J147" s="166">
        <v>1665.11</v>
      </c>
      <c r="K147" s="134">
        <v>6</v>
      </c>
      <c r="L147" s="314" t="s">
        <v>194</v>
      </c>
      <c r="M147" s="240" t="s">
        <v>97</v>
      </c>
      <c r="N147" s="240">
        <v>1</v>
      </c>
      <c r="O147" s="240"/>
      <c r="P147" s="240" t="s">
        <v>97</v>
      </c>
      <c r="Q147" s="241">
        <v>117</v>
      </c>
      <c r="R147" s="274">
        <v>0.04</v>
      </c>
      <c r="S147" s="274">
        <v>24.14</v>
      </c>
      <c r="T147" s="274">
        <f t="shared" si="54"/>
        <v>24.18</v>
      </c>
      <c r="U147" s="275">
        <f t="shared" si="55"/>
        <v>1640.9299999999998</v>
      </c>
      <c r="V147" s="301">
        <v>1665.11</v>
      </c>
      <c r="W147" s="329">
        <v>122.86</v>
      </c>
      <c r="X147" s="278">
        <v>400</v>
      </c>
      <c r="Y147" s="278">
        <v>300</v>
      </c>
      <c r="Z147" s="278">
        <v>300</v>
      </c>
      <c r="AA147" s="279">
        <v>1</v>
      </c>
      <c r="AB147" s="279"/>
      <c r="AC147" s="280">
        <v>12</v>
      </c>
      <c r="AD147" s="281">
        <f t="shared" si="56"/>
        <v>0.48</v>
      </c>
      <c r="AE147" s="281">
        <f t="shared" si="57"/>
        <v>289.68</v>
      </c>
      <c r="AF147" s="281">
        <f t="shared" si="58"/>
        <v>290.15999999999997</v>
      </c>
      <c r="AG147" s="281">
        <f t="shared" si="59"/>
        <v>19691.159999999996</v>
      </c>
      <c r="AH147" s="281">
        <f t="shared" si="60"/>
        <v>1474.32</v>
      </c>
      <c r="AI147" s="281">
        <f t="shared" si="61"/>
        <v>1000</v>
      </c>
      <c r="AJ147" s="281">
        <f t="shared" si="62"/>
        <v>19981.32</v>
      </c>
      <c r="AK147" s="328"/>
      <c r="AL147" s="282" t="s">
        <v>86</v>
      </c>
    </row>
    <row r="148" spans="1:38" s="57" customFormat="1" ht="20.25" customHeight="1">
      <c r="A148" s="26">
        <v>138</v>
      </c>
      <c r="B148" s="59"/>
      <c r="C148" s="87" t="s">
        <v>317</v>
      </c>
      <c r="D148" s="84" t="s">
        <v>370</v>
      </c>
      <c r="E148" s="83"/>
      <c r="F148" s="51" t="s">
        <v>97</v>
      </c>
      <c r="G148" s="59"/>
      <c r="H148" s="59"/>
      <c r="I148" s="59"/>
      <c r="J148" s="167">
        <v>1653.24</v>
      </c>
      <c r="K148" s="134">
        <v>7</v>
      </c>
      <c r="L148" s="314" t="s">
        <v>932</v>
      </c>
      <c r="M148" s="240" t="s">
        <v>97</v>
      </c>
      <c r="N148" s="240">
        <v>1</v>
      </c>
      <c r="O148" s="240"/>
      <c r="P148" s="240" t="s">
        <v>97</v>
      </c>
      <c r="Q148" s="241">
        <v>118</v>
      </c>
      <c r="R148" s="274">
        <v>0.04</v>
      </c>
      <c r="S148" s="274">
        <v>24.14</v>
      </c>
      <c r="T148" s="274">
        <f t="shared" si="54"/>
        <v>24.18</v>
      </c>
      <c r="U148" s="275">
        <f t="shared" si="55"/>
        <v>1629.06</v>
      </c>
      <c r="V148" s="299">
        <v>1653.24</v>
      </c>
      <c r="W148" s="329">
        <v>121.79</v>
      </c>
      <c r="X148" s="278">
        <v>400</v>
      </c>
      <c r="Y148" s="278">
        <v>300</v>
      </c>
      <c r="Z148" s="278">
        <v>300</v>
      </c>
      <c r="AA148" s="279">
        <v>1</v>
      </c>
      <c r="AB148" s="279"/>
      <c r="AC148" s="280">
        <v>12</v>
      </c>
      <c r="AD148" s="281">
        <f t="shared" si="56"/>
        <v>0.48</v>
      </c>
      <c r="AE148" s="281">
        <f t="shared" si="57"/>
        <v>289.68</v>
      </c>
      <c r="AF148" s="281">
        <f t="shared" si="58"/>
        <v>290.15999999999997</v>
      </c>
      <c r="AG148" s="281">
        <f t="shared" si="59"/>
        <v>19548.72</v>
      </c>
      <c r="AH148" s="281">
        <f t="shared" si="60"/>
        <v>1461.48</v>
      </c>
      <c r="AI148" s="281">
        <f t="shared" si="61"/>
        <v>1000</v>
      </c>
      <c r="AJ148" s="281">
        <f t="shared" si="62"/>
        <v>19838.88</v>
      </c>
      <c r="AK148" s="328"/>
      <c r="AL148" s="282" t="s">
        <v>86</v>
      </c>
    </row>
    <row r="149" spans="1:38" s="57" customFormat="1" ht="20.25" customHeight="1">
      <c r="A149" s="26">
        <v>139</v>
      </c>
      <c r="B149" s="59"/>
      <c r="C149" s="87" t="s">
        <v>318</v>
      </c>
      <c r="D149" s="84" t="s">
        <v>370</v>
      </c>
      <c r="E149" s="83"/>
      <c r="F149" s="51" t="s">
        <v>97</v>
      </c>
      <c r="G149" s="59"/>
      <c r="H149" s="59"/>
      <c r="I149" s="59"/>
      <c r="J149" s="167">
        <v>1653.24</v>
      </c>
      <c r="K149" s="134">
        <v>8</v>
      </c>
      <c r="L149" s="314" t="s">
        <v>349</v>
      </c>
      <c r="M149" s="240" t="s">
        <v>97</v>
      </c>
      <c r="N149" s="240">
        <v>1</v>
      </c>
      <c r="O149" s="240"/>
      <c r="P149" s="240" t="s">
        <v>97</v>
      </c>
      <c r="Q149" s="241">
        <v>119</v>
      </c>
      <c r="R149" s="274">
        <v>0.04</v>
      </c>
      <c r="S149" s="274">
        <v>24.14</v>
      </c>
      <c r="T149" s="274">
        <f t="shared" si="54"/>
        <v>24.18</v>
      </c>
      <c r="U149" s="275">
        <f t="shared" si="55"/>
        <v>1629.06</v>
      </c>
      <c r="V149" s="299">
        <v>1653.24</v>
      </c>
      <c r="W149" s="302">
        <v>121.79</v>
      </c>
      <c r="X149" s="278">
        <v>400</v>
      </c>
      <c r="Y149" s="278">
        <v>300</v>
      </c>
      <c r="Z149" s="278">
        <v>300</v>
      </c>
      <c r="AA149" s="279">
        <v>1</v>
      </c>
      <c r="AB149" s="279"/>
      <c r="AC149" s="280">
        <v>12</v>
      </c>
      <c r="AD149" s="281">
        <f t="shared" si="56"/>
        <v>0.48</v>
      </c>
      <c r="AE149" s="281">
        <f t="shared" si="57"/>
        <v>289.68</v>
      </c>
      <c r="AF149" s="281">
        <f t="shared" si="58"/>
        <v>290.15999999999997</v>
      </c>
      <c r="AG149" s="281">
        <f t="shared" si="59"/>
        <v>19548.72</v>
      </c>
      <c r="AH149" s="281">
        <f t="shared" si="60"/>
        <v>1461.48</v>
      </c>
      <c r="AI149" s="281">
        <f t="shared" si="61"/>
        <v>1000</v>
      </c>
      <c r="AJ149" s="281">
        <f t="shared" si="62"/>
        <v>19838.88</v>
      </c>
      <c r="AK149" s="328"/>
      <c r="AL149" s="282" t="s">
        <v>86</v>
      </c>
    </row>
    <row r="150" spans="1:38" s="57" customFormat="1" ht="20.25" customHeight="1">
      <c r="A150" s="26">
        <v>140</v>
      </c>
      <c r="B150" s="59"/>
      <c r="C150" s="87" t="s">
        <v>319</v>
      </c>
      <c r="D150" s="84" t="s">
        <v>370</v>
      </c>
      <c r="E150" s="83"/>
      <c r="F150" s="51" t="s">
        <v>97</v>
      </c>
      <c r="G150" s="59"/>
      <c r="H150" s="59"/>
      <c r="I150" s="59"/>
      <c r="J150" s="167">
        <v>1653.24</v>
      </c>
      <c r="K150" s="134">
        <v>9</v>
      </c>
      <c r="L150" s="314" t="s">
        <v>932</v>
      </c>
      <c r="M150" s="240" t="s">
        <v>97</v>
      </c>
      <c r="N150" s="240">
        <v>1</v>
      </c>
      <c r="O150" s="240"/>
      <c r="P150" s="240" t="s">
        <v>97</v>
      </c>
      <c r="Q150" s="241">
        <v>120</v>
      </c>
      <c r="R150" s="274">
        <v>0.04</v>
      </c>
      <c r="S150" s="274">
        <v>24.14</v>
      </c>
      <c r="T150" s="274">
        <f t="shared" si="54"/>
        <v>24.18</v>
      </c>
      <c r="U150" s="275">
        <f t="shared" si="55"/>
        <v>1629.06</v>
      </c>
      <c r="V150" s="299">
        <v>1653.24</v>
      </c>
      <c r="W150" s="302">
        <v>121.79</v>
      </c>
      <c r="X150" s="278">
        <v>400</v>
      </c>
      <c r="Y150" s="278">
        <v>300</v>
      </c>
      <c r="Z150" s="278">
        <v>300</v>
      </c>
      <c r="AA150" s="279">
        <v>1</v>
      </c>
      <c r="AB150" s="279"/>
      <c r="AC150" s="280">
        <v>12</v>
      </c>
      <c r="AD150" s="281">
        <f t="shared" si="56"/>
        <v>0.48</v>
      </c>
      <c r="AE150" s="281">
        <f t="shared" si="57"/>
        <v>289.68</v>
      </c>
      <c r="AF150" s="281">
        <f t="shared" si="58"/>
        <v>290.15999999999997</v>
      </c>
      <c r="AG150" s="281">
        <f t="shared" si="59"/>
        <v>19548.72</v>
      </c>
      <c r="AH150" s="281">
        <f t="shared" si="60"/>
        <v>1461.48</v>
      </c>
      <c r="AI150" s="281">
        <f t="shared" si="61"/>
        <v>1000</v>
      </c>
      <c r="AJ150" s="281">
        <f t="shared" si="62"/>
        <v>19838.88</v>
      </c>
      <c r="AK150" s="328"/>
      <c r="AL150" s="282" t="s">
        <v>86</v>
      </c>
    </row>
    <row r="151" spans="1:38" s="57" customFormat="1" ht="20.25" customHeight="1">
      <c r="A151" s="26">
        <v>141</v>
      </c>
      <c r="B151" s="59"/>
      <c r="C151" s="87" t="s">
        <v>320</v>
      </c>
      <c r="D151" s="84" t="s">
        <v>371</v>
      </c>
      <c r="E151" s="83"/>
      <c r="F151" s="51" t="s">
        <v>97</v>
      </c>
      <c r="G151" s="59"/>
      <c r="H151" s="59"/>
      <c r="I151" s="59"/>
      <c r="J151" s="168">
        <v>1665.09</v>
      </c>
      <c r="K151" s="134">
        <v>10</v>
      </c>
      <c r="L151" s="241" t="s">
        <v>931</v>
      </c>
      <c r="M151" s="240" t="s">
        <v>97</v>
      </c>
      <c r="N151" s="240">
        <v>1</v>
      </c>
      <c r="O151" s="240"/>
      <c r="P151" s="240" t="s">
        <v>97</v>
      </c>
      <c r="Q151" s="241">
        <v>121</v>
      </c>
      <c r="R151" s="274">
        <v>0.04</v>
      </c>
      <c r="S151" s="274">
        <v>24.14</v>
      </c>
      <c r="T151" s="274">
        <f t="shared" si="54"/>
        <v>24.18</v>
      </c>
      <c r="U151" s="275">
        <f t="shared" si="55"/>
        <v>1640.9099999999999</v>
      </c>
      <c r="V151" s="276">
        <v>1665.09</v>
      </c>
      <c r="W151" s="277">
        <v>118.36</v>
      </c>
      <c r="X151" s="278">
        <v>400</v>
      </c>
      <c r="Y151" s="278">
        <v>300</v>
      </c>
      <c r="Z151" s="278">
        <v>300</v>
      </c>
      <c r="AA151" s="279">
        <v>1</v>
      </c>
      <c r="AB151" s="279"/>
      <c r="AC151" s="280">
        <v>12</v>
      </c>
      <c r="AD151" s="281">
        <f t="shared" si="56"/>
        <v>0.48</v>
      </c>
      <c r="AE151" s="281">
        <f t="shared" si="57"/>
        <v>289.68</v>
      </c>
      <c r="AF151" s="281">
        <f t="shared" si="58"/>
        <v>290.15999999999997</v>
      </c>
      <c r="AG151" s="281">
        <f t="shared" si="59"/>
        <v>19690.92</v>
      </c>
      <c r="AH151" s="281">
        <f t="shared" si="60"/>
        <v>1420.32</v>
      </c>
      <c r="AI151" s="281">
        <f t="shared" si="61"/>
        <v>1000</v>
      </c>
      <c r="AJ151" s="281">
        <f t="shared" si="62"/>
        <v>19981.079999999998</v>
      </c>
      <c r="AK151" s="328"/>
      <c r="AL151" s="282" t="s">
        <v>86</v>
      </c>
    </row>
    <row r="152" spans="1:38" s="57" customFormat="1" ht="20.25" customHeight="1">
      <c r="A152" s="26">
        <v>142</v>
      </c>
      <c r="B152" s="59"/>
      <c r="C152" s="99" t="s">
        <v>322</v>
      </c>
      <c r="D152" s="85" t="s">
        <v>372</v>
      </c>
      <c r="E152" s="83"/>
      <c r="F152" s="51" t="s">
        <v>97</v>
      </c>
      <c r="G152" s="59"/>
      <c r="H152" s="59"/>
      <c r="I152" s="59"/>
      <c r="J152" s="166">
        <v>1541.1</v>
      </c>
      <c r="K152" s="134">
        <v>11</v>
      </c>
      <c r="L152" s="314" t="s">
        <v>199</v>
      </c>
      <c r="M152" s="240" t="s">
        <v>97</v>
      </c>
      <c r="N152" s="240">
        <v>1</v>
      </c>
      <c r="O152" s="240"/>
      <c r="P152" s="240" t="s">
        <v>97</v>
      </c>
      <c r="Q152" s="241">
        <v>122</v>
      </c>
      <c r="R152" s="274">
        <v>0.04</v>
      </c>
      <c r="S152" s="274">
        <v>24.14</v>
      </c>
      <c r="T152" s="274">
        <f t="shared" si="54"/>
        <v>24.18</v>
      </c>
      <c r="U152" s="312">
        <v>1541.1</v>
      </c>
      <c r="V152" s="301">
        <v>1541.1</v>
      </c>
      <c r="W152" s="277">
        <v>111.7</v>
      </c>
      <c r="X152" s="278">
        <v>400</v>
      </c>
      <c r="Y152" s="278">
        <v>300</v>
      </c>
      <c r="Z152" s="278">
        <v>300</v>
      </c>
      <c r="AA152" s="279">
        <v>1</v>
      </c>
      <c r="AB152" s="279"/>
      <c r="AC152" s="280">
        <v>12</v>
      </c>
      <c r="AD152" s="281">
        <f t="shared" si="56"/>
        <v>0.48</v>
      </c>
      <c r="AE152" s="281">
        <f t="shared" si="57"/>
        <v>289.68</v>
      </c>
      <c r="AF152" s="281">
        <f t="shared" si="58"/>
        <v>290.15999999999997</v>
      </c>
      <c r="AG152" s="281">
        <f t="shared" si="59"/>
        <v>18493.199999999997</v>
      </c>
      <c r="AH152" s="281">
        <f t="shared" si="60"/>
        <v>1340.4</v>
      </c>
      <c r="AI152" s="281">
        <f t="shared" si="61"/>
        <v>1000</v>
      </c>
      <c r="AJ152" s="281">
        <f t="shared" si="62"/>
        <v>18493.199999999997</v>
      </c>
      <c r="AK152" s="328"/>
      <c r="AL152" s="282" t="s">
        <v>86</v>
      </c>
    </row>
    <row r="153" spans="1:38" s="57" customFormat="1" ht="20.25" customHeight="1">
      <c r="A153" s="26">
        <v>143</v>
      </c>
      <c r="B153" s="59"/>
      <c r="C153" s="78" t="s">
        <v>224</v>
      </c>
      <c r="D153" s="85" t="s">
        <v>371</v>
      </c>
      <c r="E153" s="83"/>
      <c r="F153" s="51" t="s">
        <v>97</v>
      </c>
      <c r="G153" s="59"/>
      <c r="H153" s="59"/>
      <c r="I153" s="59"/>
      <c r="J153" s="163">
        <v>1146.85</v>
      </c>
      <c r="K153" s="134">
        <v>12</v>
      </c>
      <c r="L153" s="314" t="s">
        <v>191</v>
      </c>
      <c r="M153" s="240" t="s">
        <v>97</v>
      </c>
      <c r="N153" s="240">
        <v>1</v>
      </c>
      <c r="O153" s="240"/>
      <c r="P153" s="240" t="s">
        <v>97</v>
      </c>
      <c r="Q153" s="241">
        <v>123</v>
      </c>
      <c r="R153" s="274">
        <v>0.04</v>
      </c>
      <c r="S153" s="274">
        <v>24.14</v>
      </c>
      <c r="T153" s="274">
        <f t="shared" si="54"/>
        <v>24.18</v>
      </c>
      <c r="U153" s="275">
        <f>(V153-T153)</f>
        <v>1122.6699999999998</v>
      </c>
      <c r="V153" s="330">
        <v>1146.85</v>
      </c>
      <c r="W153" s="326">
        <v>117.46</v>
      </c>
      <c r="X153" s="278">
        <v>400</v>
      </c>
      <c r="Y153" s="278">
        <v>300</v>
      </c>
      <c r="Z153" s="278">
        <v>300</v>
      </c>
      <c r="AA153" s="279">
        <v>1</v>
      </c>
      <c r="AB153" s="279"/>
      <c r="AC153" s="280">
        <v>12</v>
      </c>
      <c r="AD153" s="281">
        <f t="shared" si="56"/>
        <v>0.48</v>
      </c>
      <c r="AE153" s="281">
        <f t="shared" si="57"/>
        <v>289.68</v>
      </c>
      <c r="AF153" s="281">
        <f t="shared" si="58"/>
        <v>290.15999999999997</v>
      </c>
      <c r="AG153" s="281">
        <f t="shared" si="59"/>
        <v>13472.039999999997</v>
      </c>
      <c r="AH153" s="281">
        <f t="shared" si="60"/>
        <v>1409.52</v>
      </c>
      <c r="AI153" s="281">
        <f t="shared" si="61"/>
        <v>1000</v>
      </c>
      <c r="AJ153" s="281">
        <f t="shared" si="62"/>
        <v>13762.199999999999</v>
      </c>
      <c r="AK153" s="328"/>
      <c r="AL153" s="282" t="s">
        <v>86</v>
      </c>
    </row>
    <row r="154" spans="1:38" s="57" customFormat="1" ht="20.25" customHeight="1">
      <c r="A154" s="26">
        <v>144</v>
      </c>
      <c r="B154" s="59"/>
      <c r="C154" s="78" t="s">
        <v>249</v>
      </c>
      <c r="D154" s="84" t="s">
        <v>370</v>
      </c>
      <c r="E154" s="81" t="s">
        <v>105</v>
      </c>
      <c r="F154" s="51" t="s">
        <v>97</v>
      </c>
      <c r="G154" s="59"/>
      <c r="H154" s="59"/>
      <c r="I154" s="59"/>
      <c r="J154" s="163">
        <v>1093.62</v>
      </c>
      <c r="K154" s="134">
        <v>13</v>
      </c>
      <c r="L154" s="314" t="s">
        <v>229</v>
      </c>
      <c r="M154" s="240" t="s">
        <v>97</v>
      </c>
      <c r="N154" s="240">
        <v>1</v>
      </c>
      <c r="O154" s="240"/>
      <c r="P154" s="240" t="s">
        <v>97</v>
      </c>
      <c r="Q154" s="241">
        <v>124</v>
      </c>
      <c r="R154" s="274">
        <v>0.04</v>
      </c>
      <c r="S154" s="274">
        <v>24.14</v>
      </c>
      <c r="T154" s="274">
        <f t="shared" si="54"/>
        <v>24.18</v>
      </c>
      <c r="U154" s="275">
        <f>(V154-T154)</f>
        <v>1069.4399999999998</v>
      </c>
      <c r="V154" s="330">
        <v>1093.62</v>
      </c>
      <c r="W154" s="326">
        <v>117.46</v>
      </c>
      <c r="X154" s="278">
        <v>400</v>
      </c>
      <c r="Y154" s="278">
        <v>300</v>
      </c>
      <c r="Z154" s="278">
        <v>300</v>
      </c>
      <c r="AA154" s="279">
        <v>1</v>
      </c>
      <c r="AB154" s="279"/>
      <c r="AC154" s="280">
        <v>12</v>
      </c>
      <c r="AD154" s="281">
        <f t="shared" si="56"/>
        <v>0.48</v>
      </c>
      <c r="AE154" s="281">
        <f t="shared" si="57"/>
        <v>289.68</v>
      </c>
      <c r="AF154" s="281">
        <f t="shared" si="58"/>
        <v>290.15999999999997</v>
      </c>
      <c r="AG154" s="281">
        <f t="shared" si="59"/>
        <v>12833.279999999999</v>
      </c>
      <c r="AH154" s="281">
        <f t="shared" si="60"/>
        <v>1409.52</v>
      </c>
      <c r="AI154" s="281">
        <f t="shared" si="61"/>
        <v>1000</v>
      </c>
      <c r="AJ154" s="281">
        <f t="shared" si="62"/>
        <v>13123.439999999999</v>
      </c>
      <c r="AK154" s="328"/>
      <c r="AL154" s="282" t="s">
        <v>86</v>
      </c>
    </row>
    <row r="155" spans="1:38" s="1" customFormat="1" ht="20.25" customHeight="1">
      <c r="A155" s="26">
        <v>145</v>
      </c>
      <c r="B155" s="39"/>
      <c r="C155" s="51" t="s">
        <v>261</v>
      </c>
      <c r="D155" s="85" t="s">
        <v>372</v>
      </c>
      <c r="E155" s="81" t="s">
        <v>102</v>
      </c>
      <c r="F155" s="51" t="s">
        <v>97</v>
      </c>
      <c r="G155" s="39"/>
      <c r="H155" s="39"/>
      <c r="I155" s="39"/>
      <c r="J155" s="163">
        <v>1139.26</v>
      </c>
      <c r="K155" s="134">
        <v>14</v>
      </c>
      <c r="L155" s="241" t="s">
        <v>931</v>
      </c>
      <c r="M155" s="240" t="s">
        <v>97</v>
      </c>
      <c r="N155" s="240">
        <v>1</v>
      </c>
      <c r="O155" s="240"/>
      <c r="P155" s="240" t="s">
        <v>97</v>
      </c>
      <c r="Q155" s="241">
        <v>125</v>
      </c>
      <c r="R155" s="274">
        <v>0.04</v>
      </c>
      <c r="S155" s="274">
        <v>24.14</v>
      </c>
      <c r="T155" s="274">
        <f t="shared" si="54"/>
        <v>24.18</v>
      </c>
      <c r="U155" s="275">
        <f>(V155-T155)</f>
        <v>1115.08</v>
      </c>
      <c r="V155" s="330">
        <v>1139.26</v>
      </c>
      <c r="W155" s="326">
        <v>117.46</v>
      </c>
      <c r="X155" s="278">
        <v>400</v>
      </c>
      <c r="Y155" s="278">
        <v>300</v>
      </c>
      <c r="Z155" s="278">
        <v>300</v>
      </c>
      <c r="AA155" s="279">
        <v>1</v>
      </c>
      <c r="AB155" s="279"/>
      <c r="AC155" s="280">
        <v>12</v>
      </c>
      <c r="AD155" s="281">
        <f t="shared" si="56"/>
        <v>0.48</v>
      </c>
      <c r="AE155" s="281">
        <f t="shared" si="57"/>
        <v>289.68</v>
      </c>
      <c r="AF155" s="281">
        <f t="shared" si="58"/>
        <v>290.15999999999997</v>
      </c>
      <c r="AG155" s="281">
        <f t="shared" si="59"/>
        <v>13380.96</v>
      </c>
      <c r="AH155" s="281">
        <f t="shared" si="60"/>
        <v>1409.52</v>
      </c>
      <c r="AI155" s="281">
        <f t="shared" si="61"/>
        <v>1000</v>
      </c>
      <c r="AJ155" s="281">
        <f t="shared" si="62"/>
        <v>13671.119999999999</v>
      </c>
      <c r="AK155" s="328"/>
      <c r="AL155" s="282" t="s">
        <v>86</v>
      </c>
    </row>
    <row r="156" spans="1:38" s="1" customFormat="1" ht="20.25" customHeight="1">
      <c r="A156" s="26">
        <v>146</v>
      </c>
      <c r="B156" s="39"/>
      <c r="C156" s="51" t="s">
        <v>292</v>
      </c>
      <c r="D156" s="85" t="s">
        <v>371</v>
      </c>
      <c r="E156" s="81" t="s">
        <v>110</v>
      </c>
      <c r="F156" s="51" t="s">
        <v>97</v>
      </c>
      <c r="G156" s="39"/>
      <c r="H156" s="39"/>
      <c r="I156" s="39"/>
      <c r="J156" s="163">
        <v>1146.85</v>
      </c>
      <c r="K156" s="134">
        <v>15</v>
      </c>
      <c r="L156" s="314" t="s">
        <v>208</v>
      </c>
      <c r="M156" s="240" t="s">
        <v>97</v>
      </c>
      <c r="N156" s="240">
        <v>1</v>
      </c>
      <c r="O156" s="240"/>
      <c r="P156" s="240" t="s">
        <v>97</v>
      </c>
      <c r="Q156" s="241">
        <v>126</v>
      </c>
      <c r="R156" s="274">
        <v>0.04</v>
      </c>
      <c r="S156" s="274">
        <v>24.14</v>
      </c>
      <c r="T156" s="274">
        <f t="shared" si="54"/>
        <v>24.18</v>
      </c>
      <c r="U156" s="275">
        <f>(V156-T156)</f>
        <v>1122.6699999999998</v>
      </c>
      <c r="V156" s="330">
        <v>1146.85</v>
      </c>
      <c r="W156" s="326">
        <v>117.46</v>
      </c>
      <c r="X156" s="278">
        <v>400</v>
      </c>
      <c r="Y156" s="278">
        <v>300</v>
      </c>
      <c r="Z156" s="278">
        <v>300</v>
      </c>
      <c r="AA156" s="279">
        <v>1</v>
      </c>
      <c r="AB156" s="279"/>
      <c r="AC156" s="280">
        <v>12</v>
      </c>
      <c r="AD156" s="281">
        <f t="shared" si="56"/>
        <v>0.48</v>
      </c>
      <c r="AE156" s="281">
        <f t="shared" si="57"/>
        <v>289.68</v>
      </c>
      <c r="AF156" s="281">
        <f t="shared" si="58"/>
        <v>290.15999999999997</v>
      </c>
      <c r="AG156" s="281">
        <f t="shared" si="59"/>
        <v>13472.039999999997</v>
      </c>
      <c r="AH156" s="281">
        <f t="shared" si="60"/>
        <v>1409.52</v>
      </c>
      <c r="AI156" s="281">
        <f t="shared" si="61"/>
        <v>1000</v>
      </c>
      <c r="AJ156" s="281">
        <f t="shared" si="62"/>
        <v>13762.199999999999</v>
      </c>
      <c r="AK156" s="328"/>
      <c r="AL156" s="282" t="s">
        <v>86</v>
      </c>
    </row>
    <row r="157" spans="1:38" s="57" customFormat="1" ht="20.25" customHeight="1">
      <c r="A157" s="26">
        <v>147</v>
      </c>
      <c r="B157" s="59"/>
      <c r="C157" s="59"/>
      <c r="D157" s="26"/>
      <c r="E157" s="59"/>
      <c r="F157" s="59"/>
      <c r="G157" s="71">
        <f>SUM(G84:G156)</f>
        <v>0</v>
      </c>
      <c r="H157" s="71">
        <f>SUM(H84:H156)</f>
        <v>0</v>
      </c>
      <c r="I157" s="71"/>
      <c r="J157" s="72">
        <f>SUM(J84:J156)</f>
        <v>85621.76000000001</v>
      </c>
      <c r="K157" s="59"/>
      <c r="L157" s="298"/>
      <c r="M157" s="269" t="s">
        <v>97</v>
      </c>
      <c r="N157" s="298">
        <f>SUM(N84:N156)</f>
        <v>73</v>
      </c>
      <c r="O157" s="298">
        <f>SUM(O84:O156)</f>
        <v>58</v>
      </c>
      <c r="P157" s="269" t="s">
        <v>97</v>
      </c>
      <c r="Q157" s="298"/>
      <c r="R157" s="303">
        <f aca="true" t="shared" si="63" ref="R157:AB157">SUM(R84:R156)</f>
        <v>2.9200000000000017</v>
      </c>
      <c r="S157" s="303">
        <f t="shared" si="63"/>
        <v>1762.2200000000025</v>
      </c>
      <c r="T157" s="303">
        <f t="shared" si="63"/>
        <v>1765.140000000001</v>
      </c>
      <c r="U157" s="303">
        <f t="shared" si="63"/>
        <v>87321.34999999996</v>
      </c>
      <c r="V157" s="304">
        <f t="shared" si="63"/>
        <v>89062.31000000003</v>
      </c>
      <c r="W157" s="303">
        <f t="shared" si="63"/>
        <v>6161.219999999997</v>
      </c>
      <c r="X157" s="303">
        <f t="shared" si="63"/>
        <v>29200</v>
      </c>
      <c r="Y157" s="303">
        <f t="shared" si="63"/>
        <v>21900</v>
      </c>
      <c r="Z157" s="303">
        <f t="shared" si="63"/>
        <v>21900</v>
      </c>
      <c r="AA157" s="298">
        <f t="shared" si="63"/>
        <v>73</v>
      </c>
      <c r="AB157" s="298">
        <f t="shared" si="63"/>
        <v>58</v>
      </c>
      <c r="AC157" s="298">
        <v>12</v>
      </c>
      <c r="AD157" s="303">
        <f aca="true" t="shared" si="64" ref="AD157:AJ157">SUM(AD84:AD156)</f>
        <v>35.040000000000006</v>
      </c>
      <c r="AE157" s="303">
        <f t="shared" si="64"/>
        <v>21146.640000000014</v>
      </c>
      <c r="AF157" s="303">
        <f t="shared" si="64"/>
        <v>21181.679999999993</v>
      </c>
      <c r="AG157" s="303">
        <f t="shared" si="64"/>
        <v>1047856.2000000002</v>
      </c>
      <c r="AH157" s="303">
        <f t="shared" si="64"/>
        <v>73934.64</v>
      </c>
      <c r="AI157" s="303">
        <f t="shared" si="64"/>
        <v>73000</v>
      </c>
      <c r="AJ157" s="303">
        <f t="shared" si="64"/>
        <v>1068747.719999999</v>
      </c>
      <c r="AK157" s="331">
        <v>58</v>
      </c>
      <c r="AL157" s="315"/>
    </row>
    <row r="158" spans="1:38" s="1" customFormat="1" ht="13.5" customHeight="1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32"/>
      <c r="M158" s="333"/>
      <c r="N158" s="332"/>
      <c r="O158" s="332"/>
      <c r="P158" s="333"/>
      <c r="Q158" s="334"/>
      <c r="R158" s="335"/>
      <c r="S158" s="336"/>
      <c r="T158" s="335"/>
      <c r="U158" s="337"/>
      <c r="V158" s="338"/>
      <c r="W158" s="339"/>
      <c r="X158" s="340"/>
      <c r="Y158" s="340"/>
      <c r="Z158" s="340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11"/>
    </row>
    <row r="159" spans="1:38" s="1" customFormat="1" ht="20.25" customHeight="1">
      <c r="A159" s="26">
        <v>1</v>
      </c>
      <c r="B159" s="51" t="s">
        <v>323</v>
      </c>
      <c r="C159" s="51" t="s">
        <v>324</v>
      </c>
      <c r="D159" s="51" t="s">
        <v>810</v>
      </c>
      <c r="E159" s="51" t="s">
        <v>128</v>
      </c>
      <c r="F159" s="51" t="s">
        <v>629</v>
      </c>
      <c r="G159" s="51" t="s">
        <v>104</v>
      </c>
      <c r="H159" s="83"/>
      <c r="I159" s="51" t="s">
        <v>920</v>
      </c>
      <c r="J159" s="89">
        <v>1142.04</v>
      </c>
      <c r="K159" s="89">
        <v>23.95</v>
      </c>
      <c r="L159" s="320" t="s">
        <v>920</v>
      </c>
      <c r="M159" s="240" t="s">
        <v>128</v>
      </c>
      <c r="N159" s="240">
        <v>1</v>
      </c>
      <c r="O159" s="240">
        <v>1</v>
      </c>
      <c r="P159" s="240" t="s">
        <v>128</v>
      </c>
      <c r="Q159" s="240">
        <v>127</v>
      </c>
      <c r="R159" s="243">
        <v>0.04</v>
      </c>
      <c r="S159" s="243">
        <v>23.95</v>
      </c>
      <c r="T159" s="243">
        <f aca="true" t="shared" si="65" ref="T159:T180">SUM(R159:S159)</f>
        <v>23.99</v>
      </c>
      <c r="U159" s="244">
        <f aca="true" t="shared" si="66" ref="U159:U180">(V159-T159)</f>
        <v>1118.05</v>
      </c>
      <c r="V159" s="245">
        <v>1142.04</v>
      </c>
      <c r="W159" s="263">
        <v>71.73</v>
      </c>
      <c r="X159" s="247">
        <v>400</v>
      </c>
      <c r="Y159" s="247">
        <v>300</v>
      </c>
      <c r="Z159" s="247">
        <v>300</v>
      </c>
      <c r="AA159" s="240">
        <v>1</v>
      </c>
      <c r="AB159" s="240">
        <v>1</v>
      </c>
      <c r="AC159" s="241">
        <v>12</v>
      </c>
      <c r="AD159" s="248">
        <f aca="true" t="shared" si="67" ref="AD159:AD180">(R159*AC159)</f>
        <v>0.48</v>
      </c>
      <c r="AE159" s="248">
        <f aca="true" t="shared" si="68" ref="AE159:AE180">(S159*AC159)</f>
        <v>287.4</v>
      </c>
      <c r="AF159" s="248">
        <f aca="true" t="shared" si="69" ref="AF159:AF180">(T159*AC159)</f>
        <v>287.88</v>
      </c>
      <c r="AG159" s="248">
        <f aca="true" t="shared" si="70" ref="AG159:AG180">(U159*AC159)</f>
        <v>13416.599999999999</v>
      </c>
      <c r="AH159" s="248">
        <f aca="true" t="shared" si="71" ref="AH159:AH180">(W159*AC159)</f>
        <v>860.76</v>
      </c>
      <c r="AI159" s="248">
        <f aca="true" t="shared" si="72" ref="AI159:AI180">+X159+Y159+Z159</f>
        <v>1000</v>
      </c>
      <c r="AJ159" s="248">
        <f aca="true" t="shared" si="73" ref="AJ159:AJ180">(V159*AC159)</f>
        <v>13704.48</v>
      </c>
      <c r="AK159" s="241">
        <v>1</v>
      </c>
      <c r="AL159" s="310" t="s">
        <v>105</v>
      </c>
    </row>
    <row r="160" spans="1:38" s="1" customFormat="1" ht="20.25" customHeight="1">
      <c r="A160" s="26">
        <v>2</v>
      </c>
      <c r="B160" s="90" t="s">
        <v>366</v>
      </c>
      <c r="C160" s="160" t="s">
        <v>367</v>
      </c>
      <c r="D160" s="90" t="s">
        <v>832</v>
      </c>
      <c r="E160" s="90" t="s">
        <v>128</v>
      </c>
      <c r="F160" s="90" t="s">
        <v>627</v>
      </c>
      <c r="G160" s="90" t="s">
        <v>98</v>
      </c>
      <c r="H160" s="90" t="s">
        <v>899</v>
      </c>
      <c r="I160" s="90" t="s">
        <v>299</v>
      </c>
      <c r="J160" s="80">
        <v>1078.5</v>
      </c>
      <c r="K160" s="135"/>
      <c r="L160" s="341" t="s">
        <v>299</v>
      </c>
      <c r="M160" s="240" t="s">
        <v>128</v>
      </c>
      <c r="N160" s="240">
        <v>1</v>
      </c>
      <c r="O160" s="240">
        <v>1</v>
      </c>
      <c r="P160" s="240" t="s">
        <v>128</v>
      </c>
      <c r="Q160" s="240">
        <v>128</v>
      </c>
      <c r="R160" s="243">
        <v>0.04</v>
      </c>
      <c r="S160" s="243">
        <v>23.95</v>
      </c>
      <c r="T160" s="243">
        <f t="shared" si="65"/>
        <v>23.99</v>
      </c>
      <c r="U160" s="244">
        <f t="shared" si="66"/>
        <v>1054.51</v>
      </c>
      <c r="V160" s="245">
        <v>1078.5</v>
      </c>
      <c r="W160" s="263">
        <v>70.07</v>
      </c>
      <c r="X160" s="247">
        <v>400</v>
      </c>
      <c r="Y160" s="247">
        <v>300</v>
      </c>
      <c r="Z160" s="247">
        <v>300</v>
      </c>
      <c r="AA160" s="240">
        <v>1</v>
      </c>
      <c r="AB160" s="240">
        <v>1</v>
      </c>
      <c r="AC160" s="241">
        <v>12</v>
      </c>
      <c r="AD160" s="248">
        <f t="shared" si="67"/>
        <v>0.48</v>
      </c>
      <c r="AE160" s="248">
        <f t="shared" si="68"/>
        <v>287.4</v>
      </c>
      <c r="AF160" s="248">
        <f t="shared" si="69"/>
        <v>287.88</v>
      </c>
      <c r="AG160" s="248">
        <f t="shared" si="70"/>
        <v>12654.119999999999</v>
      </c>
      <c r="AH160" s="248">
        <f t="shared" si="71"/>
        <v>840.8399999999999</v>
      </c>
      <c r="AI160" s="248">
        <f t="shared" si="72"/>
        <v>1000</v>
      </c>
      <c r="AJ160" s="248">
        <f t="shared" si="73"/>
        <v>12942</v>
      </c>
      <c r="AK160" s="241">
        <v>2</v>
      </c>
      <c r="AL160" s="310" t="s">
        <v>100</v>
      </c>
    </row>
    <row r="161" spans="1:38" s="1" customFormat="1" ht="20.25" customHeight="1">
      <c r="A161" s="26">
        <v>3</v>
      </c>
      <c r="B161" s="51" t="s">
        <v>328</v>
      </c>
      <c r="C161" s="51" t="s">
        <v>329</v>
      </c>
      <c r="D161" s="51" t="s">
        <v>811</v>
      </c>
      <c r="E161" s="51" t="s">
        <v>128</v>
      </c>
      <c r="F161" s="51" t="s">
        <v>627</v>
      </c>
      <c r="G161" s="51" t="s">
        <v>98</v>
      </c>
      <c r="H161" s="51" t="s">
        <v>896</v>
      </c>
      <c r="I161" s="76" t="s">
        <v>924</v>
      </c>
      <c r="J161" s="89">
        <v>1138</v>
      </c>
      <c r="K161" s="89">
        <v>23.95</v>
      </c>
      <c r="L161" s="314" t="s">
        <v>924</v>
      </c>
      <c r="M161" s="240" t="s">
        <v>128</v>
      </c>
      <c r="N161" s="240">
        <v>1</v>
      </c>
      <c r="O161" s="240">
        <v>1</v>
      </c>
      <c r="P161" s="240" t="s">
        <v>128</v>
      </c>
      <c r="Q161" s="240">
        <v>129</v>
      </c>
      <c r="R161" s="243">
        <v>0.04</v>
      </c>
      <c r="S161" s="243">
        <v>23.95</v>
      </c>
      <c r="T161" s="243">
        <f t="shared" si="65"/>
        <v>23.99</v>
      </c>
      <c r="U161" s="244">
        <f t="shared" si="66"/>
        <v>1114.01</v>
      </c>
      <c r="V161" s="245">
        <v>1138</v>
      </c>
      <c r="W161" s="263">
        <v>71.37</v>
      </c>
      <c r="X161" s="247">
        <v>400</v>
      </c>
      <c r="Y161" s="247">
        <v>300</v>
      </c>
      <c r="Z161" s="247">
        <v>300</v>
      </c>
      <c r="AA161" s="240">
        <v>1</v>
      </c>
      <c r="AB161" s="240">
        <v>1</v>
      </c>
      <c r="AC161" s="241">
        <v>12</v>
      </c>
      <c r="AD161" s="248">
        <f t="shared" si="67"/>
        <v>0.48</v>
      </c>
      <c r="AE161" s="248">
        <f t="shared" si="68"/>
        <v>287.4</v>
      </c>
      <c r="AF161" s="248">
        <f t="shared" si="69"/>
        <v>287.88</v>
      </c>
      <c r="AG161" s="248">
        <f t="shared" si="70"/>
        <v>13368.119999999999</v>
      </c>
      <c r="AH161" s="248">
        <f t="shared" si="71"/>
        <v>856.44</v>
      </c>
      <c r="AI161" s="248">
        <f t="shared" si="72"/>
        <v>1000</v>
      </c>
      <c r="AJ161" s="248">
        <f t="shared" si="73"/>
        <v>13656</v>
      </c>
      <c r="AK161" s="241">
        <v>3</v>
      </c>
      <c r="AL161" s="310" t="s">
        <v>109</v>
      </c>
    </row>
    <row r="162" spans="1:38" s="1" customFormat="1" ht="20.25" customHeight="1">
      <c r="A162" s="26">
        <v>4</v>
      </c>
      <c r="B162" s="51" t="s">
        <v>330</v>
      </c>
      <c r="C162" s="51" t="s">
        <v>331</v>
      </c>
      <c r="D162" s="51" t="s">
        <v>812</v>
      </c>
      <c r="E162" s="51" t="s">
        <v>128</v>
      </c>
      <c r="F162" s="51" t="s">
        <v>629</v>
      </c>
      <c r="G162" s="51" t="s">
        <v>98</v>
      </c>
      <c r="H162" s="51" t="s">
        <v>895</v>
      </c>
      <c r="I162" s="63" t="s">
        <v>930</v>
      </c>
      <c r="J162" s="89">
        <v>1082.19</v>
      </c>
      <c r="K162" s="89">
        <v>23.95</v>
      </c>
      <c r="L162" s="296" t="s">
        <v>930</v>
      </c>
      <c r="M162" s="240" t="s">
        <v>128</v>
      </c>
      <c r="N162" s="240">
        <v>1</v>
      </c>
      <c r="O162" s="240">
        <v>1</v>
      </c>
      <c r="P162" s="240" t="s">
        <v>128</v>
      </c>
      <c r="Q162" s="240">
        <v>130</v>
      </c>
      <c r="R162" s="243">
        <v>0.04</v>
      </c>
      <c r="S162" s="243">
        <v>23.95</v>
      </c>
      <c r="T162" s="243">
        <f t="shared" si="65"/>
        <v>23.99</v>
      </c>
      <c r="U162" s="244">
        <f t="shared" si="66"/>
        <v>1058.2</v>
      </c>
      <c r="V162" s="245">
        <v>1082.19</v>
      </c>
      <c r="W162" s="263">
        <v>66.35</v>
      </c>
      <c r="X162" s="247">
        <v>400</v>
      </c>
      <c r="Y162" s="247">
        <v>300</v>
      </c>
      <c r="Z162" s="247">
        <v>300</v>
      </c>
      <c r="AA162" s="240">
        <v>1</v>
      </c>
      <c r="AB162" s="240">
        <v>1</v>
      </c>
      <c r="AC162" s="241">
        <v>12</v>
      </c>
      <c r="AD162" s="248">
        <f t="shared" si="67"/>
        <v>0.48</v>
      </c>
      <c r="AE162" s="248">
        <f t="shared" si="68"/>
        <v>287.4</v>
      </c>
      <c r="AF162" s="248">
        <f t="shared" si="69"/>
        <v>287.88</v>
      </c>
      <c r="AG162" s="248">
        <f t="shared" si="70"/>
        <v>12698.400000000001</v>
      </c>
      <c r="AH162" s="248">
        <f t="shared" si="71"/>
        <v>796.1999999999999</v>
      </c>
      <c r="AI162" s="248">
        <f t="shared" si="72"/>
        <v>1000</v>
      </c>
      <c r="AJ162" s="248">
        <f t="shared" si="73"/>
        <v>12986.28</v>
      </c>
      <c r="AK162" s="241">
        <v>4</v>
      </c>
      <c r="AL162" s="310" t="s">
        <v>130</v>
      </c>
    </row>
    <row r="163" spans="1:38" s="1" customFormat="1" ht="20.25" customHeight="1">
      <c r="A163" s="26">
        <v>5</v>
      </c>
      <c r="B163" s="51" t="s">
        <v>332</v>
      </c>
      <c r="C163" s="51" t="s">
        <v>333</v>
      </c>
      <c r="D163" s="51" t="s">
        <v>813</v>
      </c>
      <c r="E163" s="51" t="s">
        <v>128</v>
      </c>
      <c r="F163" s="51" t="s">
        <v>627</v>
      </c>
      <c r="G163" s="51" t="s">
        <v>98</v>
      </c>
      <c r="H163" s="51" t="s">
        <v>899</v>
      </c>
      <c r="I163" s="51" t="s">
        <v>222</v>
      </c>
      <c r="J163" s="89">
        <v>1138</v>
      </c>
      <c r="K163" s="89">
        <v>23.95</v>
      </c>
      <c r="L163" s="320" t="s">
        <v>222</v>
      </c>
      <c r="M163" s="240" t="s">
        <v>128</v>
      </c>
      <c r="N163" s="240">
        <v>1</v>
      </c>
      <c r="O163" s="240">
        <v>1</v>
      </c>
      <c r="P163" s="240" t="s">
        <v>128</v>
      </c>
      <c r="Q163" s="240">
        <v>131</v>
      </c>
      <c r="R163" s="243">
        <v>0.04</v>
      </c>
      <c r="S163" s="243">
        <v>23.95</v>
      </c>
      <c r="T163" s="243">
        <f t="shared" si="65"/>
        <v>23.99</v>
      </c>
      <c r="U163" s="244">
        <f t="shared" si="66"/>
        <v>1114.01</v>
      </c>
      <c r="V163" s="245">
        <v>1138</v>
      </c>
      <c r="W163" s="263">
        <v>71.37</v>
      </c>
      <c r="X163" s="247">
        <v>400</v>
      </c>
      <c r="Y163" s="247">
        <v>300</v>
      </c>
      <c r="Z163" s="247">
        <v>300</v>
      </c>
      <c r="AA163" s="240">
        <v>1</v>
      </c>
      <c r="AB163" s="240">
        <v>1</v>
      </c>
      <c r="AC163" s="241">
        <v>12</v>
      </c>
      <c r="AD163" s="248">
        <f t="shared" si="67"/>
        <v>0.48</v>
      </c>
      <c r="AE163" s="248">
        <f t="shared" si="68"/>
        <v>287.4</v>
      </c>
      <c r="AF163" s="248">
        <f t="shared" si="69"/>
        <v>287.88</v>
      </c>
      <c r="AG163" s="248">
        <f t="shared" si="70"/>
        <v>13368.119999999999</v>
      </c>
      <c r="AH163" s="248">
        <f t="shared" si="71"/>
        <v>856.44</v>
      </c>
      <c r="AI163" s="248">
        <f t="shared" si="72"/>
        <v>1000</v>
      </c>
      <c r="AJ163" s="248">
        <f t="shared" si="73"/>
        <v>13656</v>
      </c>
      <c r="AK163" s="241">
        <v>5</v>
      </c>
      <c r="AL163" s="310" t="s">
        <v>109</v>
      </c>
    </row>
    <row r="164" spans="1:38" s="1" customFormat="1" ht="20.25" customHeight="1">
      <c r="A164" s="26">
        <v>6</v>
      </c>
      <c r="B164" s="51" t="s">
        <v>334</v>
      </c>
      <c r="C164" s="51" t="s">
        <v>335</v>
      </c>
      <c r="D164" s="51" t="s">
        <v>814</v>
      </c>
      <c r="E164" s="51" t="s">
        <v>128</v>
      </c>
      <c r="F164" s="51" t="s">
        <v>629</v>
      </c>
      <c r="G164" s="51" t="s">
        <v>98</v>
      </c>
      <c r="H164" s="83"/>
      <c r="I164" s="51" t="s">
        <v>211</v>
      </c>
      <c r="J164" s="89">
        <v>1179.46</v>
      </c>
      <c r="K164" s="89">
        <v>23.95</v>
      </c>
      <c r="L164" s="320" t="s">
        <v>211</v>
      </c>
      <c r="M164" s="240" t="s">
        <v>128</v>
      </c>
      <c r="N164" s="240">
        <v>1</v>
      </c>
      <c r="O164" s="240">
        <v>1</v>
      </c>
      <c r="P164" s="240" t="s">
        <v>128</v>
      </c>
      <c r="Q164" s="240">
        <v>132</v>
      </c>
      <c r="R164" s="243">
        <v>0.04</v>
      </c>
      <c r="S164" s="243">
        <v>23.95</v>
      </c>
      <c r="T164" s="243">
        <f t="shared" si="65"/>
        <v>23.99</v>
      </c>
      <c r="U164" s="244">
        <f t="shared" si="66"/>
        <v>1155.47</v>
      </c>
      <c r="V164" s="245">
        <v>1179.46</v>
      </c>
      <c r="W164" s="263">
        <v>75.1</v>
      </c>
      <c r="X164" s="247">
        <v>400</v>
      </c>
      <c r="Y164" s="247">
        <v>300</v>
      </c>
      <c r="Z164" s="247">
        <v>300</v>
      </c>
      <c r="AA164" s="240">
        <v>1</v>
      </c>
      <c r="AB164" s="240">
        <v>1</v>
      </c>
      <c r="AC164" s="241">
        <v>12</v>
      </c>
      <c r="AD164" s="248">
        <f t="shared" si="67"/>
        <v>0.48</v>
      </c>
      <c r="AE164" s="248">
        <f t="shared" si="68"/>
        <v>287.4</v>
      </c>
      <c r="AF164" s="248">
        <f t="shared" si="69"/>
        <v>287.88</v>
      </c>
      <c r="AG164" s="248">
        <f t="shared" si="70"/>
        <v>13865.64</v>
      </c>
      <c r="AH164" s="248">
        <f t="shared" si="71"/>
        <v>901.1999999999999</v>
      </c>
      <c r="AI164" s="248">
        <f t="shared" si="72"/>
        <v>1000</v>
      </c>
      <c r="AJ164" s="248">
        <f t="shared" si="73"/>
        <v>14153.52</v>
      </c>
      <c r="AK164" s="241">
        <v>6</v>
      </c>
      <c r="AL164" s="310" t="s">
        <v>114</v>
      </c>
    </row>
    <row r="165" spans="1:38" s="1" customFormat="1" ht="20.25" customHeight="1">
      <c r="A165" s="26">
        <v>7</v>
      </c>
      <c r="B165" s="51" t="s">
        <v>336</v>
      </c>
      <c r="C165" s="51" t="s">
        <v>337</v>
      </c>
      <c r="D165" s="51" t="s">
        <v>815</v>
      </c>
      <c r="E165" s="51" t="s">
        <v>128</v>
      </c>
      <c r="F165" s="51" t="s">
        <v>627</v>
      </c>
      <c r="G165" s="51" t="s">
        <v>98</v>
      </c>
      <c r="H165" s="51" t="s">
        <v>897</v>
      </c>
      <c r="I165" s="76" t="s">
        <v>928</v>
      </c>
      <c r="J165" s="89">
        <v>1133.78</v>
      </c>
      <c r="K165" s="89">
        <v>23.95</v>
      </c>
      <c r="L165" s="314" t="s">
        <v>928</v>
      </c>
      <c r="M165" s="240" t="s">
        <v>128</v>
      </c>
      <c r="N165" s="240">
        <v>1</v>
      </c>
      <c r="O165" s="240">
        <v>1</v>
      </c>
      <c r="P165" s="240" t="s">
        <v>128</v>
      </c>
      <c r="Q165" s="240">
        <v>133</v>
      </c>
      <c r="R165" s="243">
        <v>0.04</v>
      </c>
      <c r="S165" s="243">
        <v>23.95</v>
      </c>
      <c r="T165" s="243">
        <f t="shared" si="65"/>
        <v>23.99</v>
      </c>
      <c r="U165" s="244">
        <f t="shared" si="66"/>
        <v>1109.79</v>
      </c>
      <c r="V165" s="245">
        <v>1133.78</v>
      </c>
      <c r="W165" s="263">
        <v>70.99</v>
      </c>
      <c r="X165" s="247">
        <v>400</v>
      </c>
      <c r="Y165" s="247">
        <v>300</v>
      </c>
      <c r="Z165" s="247">
        <v>300</v>
      </c>
      <c r="AA165" s="240">
        <v>1</v>
      </c>
      <c r="AB165" s="240">
        <v>1</v>
      </c>
      <c r="AC165" s="241">
        <v>12</v>
      </c>
      <c r="AD165" s="248">
        <f t="shared" si="67"/>
        <v>0.48</v>
      </c>
      <c r="AE165" s="248">
        <f t="shared" si="68"/>
        <v>287.4</v>
      </c>
      <c r="AF165" s="248">
        <f t="shared" si="69"/>
        <v>287.88</v>
      </c>
      <c r="AG165" s="248">
        <f t="shared" si="70"/>
        <v>13317.48</v>
      </c>
      <c r="AH165" s="248">
        <f t="shared" si="71"/>
        <v>851.8799999999999</v>
      </c>
      <c r="AI165" s="248">
        <f t="shared" si="72"/>
        <v>1000</v>
      </c>
      <c r="AJ165" s="248">
        <f t="shared" si="73"/>
        <v>13605.36</v>
      </c>
      <c r="AK165" s="241">
        <v>7</v>
      </c>
      <c r="AL165" s="310" t="s">
        <v>102</v>
      </c>
    </row>
    <row r="166" spans="1:38" s="1" customFormat="1" ht="20.25" customHeight="1">
      <c r="A166" s="26">
        <v>9</v>
      </c>
      <c r="B166" s="51" t="s">
        <v>338</v>
      </c>
      <c r="C166" s="51" t="s">
        <v>339</v>
      </c>
      <c r="D166" s="51" t="s">
        <v>816</v>
      </c>
      <c r="E166" s="51" t="s">
        <v>128</v>
      </c>
      <c r="F166" s="51" t="s">
        <v>629</v>
      </c>
      <c r="G166" s="51" t="s">
        <v>98</v>
      </c>
      <c r="H166" s="83"/>
      <c r="I166" s="51" t="s">
        <v>191</v>
      </c>
      <c r="J166" s="89">
        <v>1138</v>
      </c>
      <c r="K166" s="89">
        <v>23.95</v>
      </c>
      <c r="L166" s="320" t="s">
        <v>191</v>
      </c>
      <c r="M166" s="240" t="s">
        <v>128</v>
      </c>
      <c r="N166" s="240">
        <v>1</v>
      </c>
      <c r="O166" s="240">
        <v>1</v>
      </c>
      <c r="P166" s="240" t="s">
        <v>128</v>
      </c>
      <c r="Q166" s="240">
        <v>134</v>
      </c>
      <c r="R166" s="243">
        <v>0.04</v>
      </c>
      <c r="S166" s="243">
        <v>23.95</v>
      </c>
      <c r="T166" s="243">
        <f t="shared" si="65"/>
        <v>23.99</v>
      </c>
      <c r="U166" s="244">
        <f t="shared" si="66"/>
        <v>1114.01</v>
      </c>
      <c r="V166" s="245">
        <v>1138</v>
      </c>
      <c r="W166" s="263">
        <v>71.37</v>
      </c>
      <c r="X166" s="247">
        <v>400</v>
      </c>
      <c r="Y166" s="247">
        <v>300</v>
      </c>
      <c r="Z166" s="247">
        <v>300</v>
      </c>
      <c r="AA166" s="240">
        <v>1</v>
      </c>
      <c r="AB166" s="240">
        <v>1</v>
      </c>
      <c r="AC166" s="241">
        <v>12</v>
      </c>
      <c r="AD166" s="248">
        <f t="shared" si="67"/>
        <v>0.48</v>
      </c>
      <c r="AE166" s="248">
        <f t="shared" si="68"/>
        <v>287.4</v>
      </c>
      <c r="AF166" s="248">
        <f t="shared" si="69"/>
        <v>287.88</v>
      </c>
      <c r="AG166" s="248">
        <f t="shared" si="70"/>
        <v>13368.119999999999</v>
      </c>
      <c r="AH166" s="248">
        <f t="shared" si="71"/>
        <v>856.44</v>
      </c>
      <c r="AI166" s="248">
        <f t="shared" si="72"/>
        <v>1000</v>
      </c>
      <c r="AJ166" s="248">
        <f t="shared" si="73"/>
        <v>13656</v>
      </c>
      <c r="AK166" s="241">
        <v>8</v>
      </c>
      <c r="AL166" s="310" t="s">
        <v>131</v>
      </c>
    </row>
    <row r="167" spans="1:38" s="1" customFormat="1" ht="20.25" customHeight="1">
      <c r="A167" s="26">
        <v>10</v>
      </c>
      <c r="B167" s="51" t="s">
        <v>340</v>
      </c>
      <c r="C167" s="51" t="s">
        <v>341</v>
      </c>
      <c r="D167" s="51" t="s">
        <v>817</v>
      </c>
      <c r="E167" s="51" t="s">
        <v>128</v>
      </c>
      <c r="F167" s="51" t="s">
        <v>627</v>
      </c>
      <c r="G167" s="51" t="s">
        <v>104</v>
      </c>
      <c r="H167" s="51" t="s">
        <v>897</v>
      </c>
      <c r="I167" s="63" t="s">
        <v>925</v>
      </c>
      <c r="J167" s="89">
        <v>1164.99</v>
      </c>
      <c r="K167" s="89">
        <v>23.95</v>
      </c>
      <c r="L167" s="296" t="s">
        <v>925</v>
      </c>
      <c r="M167" s="240" t="s">
        <v>128</v>
      </c>
      <c r="N167" s="240">
        <v>1</v>
      </c>
      <c r="O167" s="240">
        <v>1</v>
      </c>
      <c r="P167" s="240" t="s">
        <v>128</v>
      </c>
      <c r="Q167" s="240">
        <v>135</v>
      </c>
      <c r="R167" s="243">
        <v>0.04</v>
      </c>
      <c r="S167" s="243">
        <v>23.95</v>
      </c>
      <c r="T167" s="243">
        <f t="shared" si="65"/>
        <v>23.99</v>
      </c>
      <c r="U167" s="244">
        <f t="shared" si="66"/>
        <v>1141</v>
      </c>
      <c r="V167" s="245">
        <v>1164.99</v>
      </c>
      <c r="W167" s="263">
        <v>73.8</v>
      </c>
      <c r="X167" s="247">
        <v>400</v>
      </c>
      <c r="Y167" s="247">
        <v>300</v>
      </c>
      <c r="Z167" s="247">
        <v>300</v>
      </c>
      <c r="AA167" s="240">
        <v>1</v>
      </c>
      <c r="AB167" s="240">
        <v>1</v>
      </c>
      <c r="AC167" s="241">
        <v>12</v>
      </c>
      <c r="AD167" s="248">
        <f t="shared" si="67"/>
        <v>0.48</v>
      </c>
      <c r="AE167" s="248">
        <f t="shared" si="68"/>
        <v>287.4</v>
      </c>
      <c r="AF167" s="248">
        <f t="shared" si="69"/>
        <v>287.88</v>
      </c>
      <c r="AG167" s="248">
        <f t="shared" si="70"/>
        <v>13692</v>
      </c>
      <c r="AH167" s="248">
        <f t="shared" si="71"/>
        <v>885.5999999999999</v>
      </c>
      <c r="AI167" s="248">
        <f t="shared" si="72"/>
        <v>1000</v>
      </c>
      <c r="AJ167" s="248">
        <f t="shared" si="73"/>
        <v>13979.880000000001</v>
      </c>
      <c r="AK167" s="241">
        <v>9</v>
      </c>
      <c r="AL167" s="310" t="s">
        <v>105</v>
      </c>
    </row>
    <row r="168" spans="1:38" s="1" customFormat="1" ht="20.25" customHeight="1">
      <c r="A168" s="26">
        <v>11</v>
      </c>
      <c r="B168" s="51" t="s">
        <v>342</v>
      </c>
      <c r="C168" s="51" t="s">
        <v>343</v>
      </c>
      <c r="D168" s="51" t="s">
        <v>818</v>
      </c>
      <c r="E168" s="51" t="s">
        <v>128</v>
      </c>
      <c r="F168" s="51" t="s">
        <v>634</v>
      </c>
      <c r="G168" s="51" t="s">
        <v>98</v>
      </c>
      <c r="H168" s="51" t="s">
        <v>895</v>
      </c>
      <c r="I168" s="51" t="s">
        <v>344</v>
      </c>
      <c r="J168" s="89">
        <v>1067.52</v>
      </c>
      <c r="K168" s="89">
        <v>23.95</v>
      </c>
      <c r="L168" s="320" t="s">
        <v>344</v>
      </c>
      <c r="M168" s="240" t="s">
        <v>128</v>
      </c>
      <c r="N168" s="240">
        <v>1</v>
      </c>
      <c r="O168" s="240">
        <v>1</v>
      </c>
      <c r="P168" s="240" t="s">
        <v>128</v>
      </c>
      <c r="Q168" s="240">
        <v>136</v>
      </c>
      <c r="R168" s="243">
        <v>0.04</v>
      </c>
      <c r="S168" s="243">
        <v>23.95</v>
      </c>
      <c r="T168" s="243">
        <f t="shared" si="65"/>
        <v>23.99</v>
      </c>
      <c r="U168" s="244">
        <f t="shared" si="66"/>
        <v>1043.53</v>
      </c>
      <c r="V168" s="245">
        <v>1067.52</v>
      </c>
      <c r="W168" s="263">
        <v>65.03</v>
      </c>
      <c r="X168" s="247">
        <v>400</v>
      </c>
      <c r="Y168" s="247">
        <v>300</v>
      </c>
      <c r="Z168" s="247">
        <v>300</v>
      </c>
      <c r="AA168" s="240">
        <v>1</v>
      </c>
      <c r="AB168" s="240">
        <v>1</v>
      </c>
      <c r="AC168" s="241">
        <v>12</v>
      </c>
      <c r="AD168" s="248">
        <f t="shared" si="67"/>
        <v>0.48</v>
      </c>
      <c r="AE168" s="248">
        <f t="shared" si="68"/>
        <v>287.4</v>
      </c>
      <c r="AF168" s="248">
        <f t="shared" si="69"/>
        <v>287.88</v>
      </c>
      <c r="AG168" s="248">
        <f t="shared" si="70"/>
        <v>12522.36</v>
      </c>
      <c r="AH168" s="248">
        <f t="shared" si="71"/>
        <v>780.36</v>
      </c>
      <c r="AI168" s="248">
        <f t="shared" si="72"/>
        <v>1000</v>
      </c>
      <c r="AJ168" s="248">
        <f t="shared" si="73"/>
        <v>12810.24</v>
      </c>
      <c r="AK168" s="241">
        <v>10</v>
      </c>
      <c r="AL168" s="310" t="s">
        <v>132</v>
      </c>
    </row>
    <row r="169" spans="1:38" s="1" customFormat="1" ht="20.25" customHeight="1">
      <c r="A169" s="26">
        <v>8</v>
      </c>
      <c r="B169" s="90" t="s">
        <v>833</v>
      </c>
      <c r="C169" s="160" t="s">
        <v>834</v>
      </c>
      <c r="D169" s="90" t="s">
        <v>835</v>
      </c>
      <c r="E169" s="90" t="s">
        <v>128</v>
      </c>
      <c r="F169" s="90" t="s">
        <v>627</v>
      </c>
      <c r="G169" s="90" t="s">
        <v>98</v>
      </c>
      <c r="H169" s="90" t="s">
        <v>897</v>
      </c>
      <c r="I169" s="90" t="s">
        <v>906</v>
      </c>
      <c r="J169" s="80">
        <v>1078.5</v>
      </c>
      <c r="K169" s="89">
        <v>23.95</v>
      </c>
      <c r="L169" s="341" t="s">
        <v>906</v>
      </c>
      <c r="M169" s="240" t="s">
        <v>128</v>
      </c>
      <c r="N169" s="240">
        <v>1</v>
      </c>
      <c r="O169" s="240">
        <v>1</v>
      </c>
      <c r="P169" s="240" t="s">
        <v>128</v>
      </c>
      <c r="Q169" s="240">
        <v>137</v>
      </c>
      <c r="R169" s="243">
        <v>0.04</v>
      </c>
      <c r="S169" s="243">
        <v>23.95</v>
      </c>
      <c r="T169" s="243">
        <f t="shared" si="65"/>
        <v>23.99</v>
      </c>
      <c r="U169" s="244">
        <f t="shared" si="66"/>
        <v>1054.51</v>
      </c>
      <c r="V169" s="245">
        <v>1078.5</v>
      </c>
      <c r="W169" s="263">
        <v>70.07</v>
      </c>
      <c r="X169" s="247">
        <v>400</v>
      </c>
      <c r="Y169" s="247">
        <v>300</v>
      </c>
      <c r="Z169" s="247">
        <v>300</v>
      </c>
      <c r="AA169" s="240">
        <v>1</v>
      </c>
      <c r="AB169" s="240">
        <v>1</v>
      </c>
      <c r="AC169" s="241">
        <v>12</v>
      </c>
      <c r="AD169" s="248">
        <f t="shared" si="67"/>
        <v>0.48</v>
      </c>
      <c r="AE169" s="248">
        <f t="shared" si="68"/>
        <v>287.4</v>
      </c>
      <c r="AF169" s="248">
        <f t="shared" si="69"/>
        <v>287.88</v>
      </c>
      <c r="AG169" s="248">
        <f t="shared" si="70"/>
        <v>12654.119999999999</v>
      </c>
      <c r="AH169" s="248">
        <f t="shared" si="71"/>
        <v>840.8399999999999</v>
      </c>
      <c r="AI169" s="248">
        <f t="shared" si="72"/>
        <v>1000</v>
      </c>
      <c r="AJ169" s="248">
        <f t="shared" si="73"/>
        <v>12942</v>
      </c>
      <c r="AK169" s="241">
        <v>11</v>
      </c>
      <c r="AL169" s="310" t="s">
        <v>111</v>
      </c>
    </row>
    <row r="170" spans="1:38" s="1" customFormat="1" ht="20.25" customHeight="1">
      <c r="A170" s="26">
        <v>21</v>
      </c>
      <c r="B170" s="51" t="s">
        <v>364</v>
      </c>
      <c r="C170" s="51" t="s">
        <v>365</v>
      </c>
      <c r="D170" s="51" t="s">
        <v>819</v>
      </c>
      <c r="E170" s="51" t="s">
        <v>128</v>
      </c>
      <c r="F170" s="51" t="s">
        <v>629</v>
      </c>
      <c r="G170" s="51" t="s">
        <v>98</v>
      </c>
      <c r="H170" s="83"/>
      <c r="I170" s="51" t="s">
        <v>211</v>
      </c>
      <c r="J170" s="89">
        <v>1648.5</v>
      </c>
      <c r="K170" s="89">
        <v>23.95</v>
      </c>
      <c r="L170" s="320" t="s">
        <v>211</v>
      </c>
      <c r="M170" s="240" t="s">
        <v>128</v>
      </c>
      <c r="N170" s="240">
        <v>1</v>
      </c>
      <c r="O170" s="240">
        <v>1</v>
      </c>
      <c r="P170" s="240" t="s">
        <v>128</v>
      </c>
      <c r="Q170" s="240">
        <v>138</v>
      </c>
      <c r="R170" s="243">
        <v>0.04</v>
      </c>
      <c r="S170" s="243">
        <v>23.95</v>
      </c>
      <c r="T170" s="243">
        <f t="shared" si="65"/>
        <v>23.99</v>
      </c>
      <c r="U170" s="244">
        <f t="shared" si="66"/>
        <v>1624.51</v>
      </c>
      <c r="V170" s="245">
        <v>1648.5</v>
      </c>
      <c r="W170" s="263">
        <v>117.32</v>
      </c>
      <c r="X170" s="247">
        <v>400</v>
      </c>
      <c r="Y170" s="247">
        <v>300</v>
      </c>
      <c r="Z170" s="247">
        <v>300</v>
      </c>
      <c r="AA170" s="240">
        <v>1</v>
      </c>
      <c r="AB170" s="240">
        <v>1</v>
      </c>
      <c r="AC170" s="241">
        <v>12</v>
      </c>
      <c r="AD170" s="248">
        <f t="shared" si="67"/>
        <v>0.48</v>
      </c>
      <c r="AE170" s="248">
        <f t="shared" si="68"/>
        <v>287.4</v>
      </c>
      <c r="AF170" s="248">
        <f t="shared" si="69"/>
        <v>287.88</v>
      </c>
      <c r="AG170" s="248">
        <f t="shared" si="70"/>
        <v>19494.12</v>
      </c>
      <c r="AH170" s="248">
        <f t="shared" si="71"/>
        <v>1407.84</v>
      </c>
      <c r="AI170" s="248">
        <f t="shared" si="72"/>
        <v>1000</v>
      </c>
      <c r="AJ170" s="248">
        <f t="shared" si="73"/>
        <v>19782</v>
      </c>
      <c r="AK170" s="241">
        <v>12</v>
      </c>
      <c r="AL170" s="310" t="s">
        <v>571</v>
      </c>
    </row>
    <row r="171" spans="1:38" s="1" customFormat="1" ht="20.25" customHeight="1">
      <c r="A171" s="26">
        <v>13</v>
      </c>
      <c r="B171" s="51" t="s">
        <v>345</v>
      </c>
      <c r="C171" s="51" t="s">
        <v>346</v>
      </c>
      <c r="D171" s="51" t="s">
        <v>820</v>
      </c>
      <c r="E171" s="51" t="s">
        <v>128</v>
      </c>
      <c r="F171" s="51" t="s">
        <v>627</v>
      </c>
      <c r="G171" s="51" t="s">
        <v>98</v>
      </c>
      <c r="H171" s="51" t="s">
        <v>896</v>
      </c>
      <c r="I171" s="51" t="s">
        <v>211</v>
      </c>
      <c r="J171" s="89">
        <v>1082.19</v>
      </c>
      <c r="K171" s="89">
        <v>23.95</v>
      </c>
      <c r="L171" s="320" t="s">
        <v>211</v>
      </c>
      <c r="M171" s="240" t="s">
        <v>128</v>
      </c>
      <c r="N171" s="240">
        <v>1</v>
      </c>
      <c r="O171" s="240">
        <v>1</v>
      </c>
      <c r="P171" s="240" t="s">
        <v>128</v>
      </c>
      <c r="Q171" s="240">
        <v>139</v>
      </c>
      <c r="R171" s="243">
        <v>0.04</v>
      </c>
      <c r="S171" s="243">
        <v>23.95</v>
      </c>
      <c r="T171" s="243">
        <f t="shared" si="65"/>
        <v>23.99</v>
      </c>
      <c r="U171" s="244">
        <f t="shared" si="66"/>
        <v>1058.2</v>
      </c>
      <c r="V171" s="245">
        <v>1082.19</v>
      </c>
      <c r="W171" s="263">
        <v>66.35</v>
      </c>
      <c r="X171" s="247">
        <v>400</v>
      </c>
      <c r="Y171" s="247">
        <v>300</v>
      </c>
      <c r="Z171" s="247">
        <v>300</v>
      </c>
      <c r="AA171" s="240">
        <v>1</v>
      </c>
      <c r="AB171" s="240">
        <v>1</v>
      </c>
      <c r="AC171" s="241">
        <v>12</v>
      </c>
      <c r="AD171" s="248">
        <f t="shared" si="67"/>
        <v>0.48</v>
      </c>
      <c r="AE171" s="248">
        <f t="shared" si="68"/>
        <v>287.4</v>
      </c>
      <c r="AF171" s="248">
        <f t="shared" si="69"/>
        <v>287.88</v>
      </c>
      <c r="AG171" s="248">
        <f t="shared" si="70"/>
        <v>12698.400000000001</v>
      </c>
      <c r="AH171" s="248">
        <f t="shared" si="71"/>
        <v>796.1999999999999</v>
      </c>
      <c r="AI171" s="248">
        <f t="shared" si="72"/>
        <v>1000</v>
      </c>
      <c r="AJ171" s="248">
        <f t="shared" si="73"/>
        <v>12986.28</v>
      </c>
      <c r="AK171" s="241">
        <v>13</v>
      </c>
      <c r="AL171" s="310" t="s">
        <v>103</v>
      </c>
    </row>
    <row r="172" spans="1:38" s="1" customFormat="1" ht="20.25" customHeight="1">
      <c r="A172" s="26">
        <v>14</v>
      </c>
      <c r="B172" s="51" t="s">
        <v>347</v>
      </c>
      <c r="C172" s="51" t="s">
        <v>348</v>
      </c>
      <c r="D172" s="51" t="s">
        <v>821</v>
      </c>
      <c r="E172" s="51" t="s">
        <v>128</v>
      </c>
      <c r="F172" s="51" t="s">
        <v>629</v>
      </c>
      <c r="G172" s="51" t="s">
        <v>98</v>
      </c>
      <c r="H172" s="51" t="s">
        <v>895</v>
      </c>
      <c r="I172" s="51" t="s">
        <v>349</v>
      </c>
      <c r="J172" s="89">
        <v>1095.54</v>
      </c>
      <c r="K172" s="89">
        <v>23.95</v>
      </c>
      <c r="L172" s="320" t="s">
        <v>349</v>
      </c>
      <c r="M172" s="240" t="s">
        <v>128</v>
      </c>
      <c r="N172" s="240">
        <v>1</v>
      </c>
      <c r="O172" s="240">
        <v>1</v>
      </c>
      <c r="P172" s="240" t="s">
        <v>128</v>
      </c>
      <c r="Q172" s="240">
        <v>140</v>
      </c>
      <c r="R172" s="243">
        <v>0.04</v>
      </c>
      <c r="S172" s="243">
        <v>23.95</v>
      </c>
      <c r="T172" s="243">
        <f t="shared" si="65"/>
        <v>23.99</v>
      </c>
      <c r="U172" s="244">
        <f t="shared" si="66"/>
        <v>1071.55</v>
      </c>
      <c r="V172" s="245">
        <v>1095.54</v>
      </c>
      <c r="W172" s="251">
        <v>67.55</v>
      </c>
      <c r="X172" s="247">
        <v>400</v>
      </c>
      <c r="Y172" s="247">
        <v>300</v>
      </c>
      <c r="Z172" s="247">
        <v>300</v>
      </c>
      <c r="AA172" s="240">
        <v>1</v>
      </c>
      <c r="AB172" s="240">
        <v>1</v>
      </c>
      <c r="AC172" s="241">
        <v>12</v>
      </c>
      <c r="AD172" s="248">
        <f t="shared" si="67"/>
        <v>0.48</v>
      </c>
      <c r="AE172" s="248">
        <f t="shared" si="68"/>
        <v>287.4</v>
      </c>
      <c r="AF172" s="248">
        <f t="shared" si="69"/>
        <v>287.88</v>
      </c>
      <c r="AG172" s="248">
        <f t="shared" si="70"/>
        <v>12858.599999999999</v>
      </c>
      <c r="AH172" s="248">
        <f t="shared" si="71"/>
        <v>810.5999999999999</v>
      </c>
      <c r="AI172" s="248">
        <f t="shared" si="72"/>
        <v>1000</v>
      </c>
      <c r="AJ172" s="248">
        <f t="shared" si="73"/>
        <v>13146.48</v>
      </c>
      <c r="AK172" s="241">
        <v>14</v>
      </c>
      <c r="AL172" s="310" t="s">
        <v>134</v>
      </c>
    </row>
    <row r="173" spans="1:38" s="1" customFormat="1" ht="20.25" customHeight="1">
      <c r="A173" s="26">
        <v>15</v>
      </c>
      <c r="B173" s="51" t="s">
        <v>350</v>
      </c>
      <c r="C173" s="51" t="s">
        <v>351</v>
      </c>
      <c r="D173" s="51" t="s">
        <v>822</v>
      </c>
      <c r="E173" s="51" t="s">
        <v>128</v>
      </c>
      <c r="F173" s="51" t="s">
        <v>629</v>
      </c>
      <c r="G173" s="51" t="s">
        <v>98</v>
      </c>
      <c r="H173" s="51" t="s">
        <v>895</v>
      </c>
      <c r="I173" s="63" t="s">
        <v>927</v>
      </c>
      <c r="J173" s="89">
        <v>1082.19</v>
      </c>
      <c r="K173" s="89">
        <v>23.95</v>
      </c>
      <c r="L173" s="296" t="s">
        <v>927</v>
      </c>
      <c r="M173" s="240" t="s">
        <v>128</v>
      </c>
      <c r="N173" s="240">
        <v>1</v>
      </c>
      <c r="O173" s="240">
        <v>1</v>
      </c>
      <c r="P173" s="240" t="s">
        <v>128</v>
      </c>
      <c r="Q173" s="240">
        <v>141</v>
      </c>
      <c r="R173" s="243">
        <v>0.04</v>
      </c>
      <c r="S173" s="243">
        <v>23.95</v>
      </c>
      <c r="T173" s="243">
        <f t="shared" si="65"/>
        <v>23.99</v>
      </c>
      <c r="U173" s="244">
        <f t="shared" si="66"/>
        <v>1058.2</v>
      </c>
      <c r="V173" s="245">
        <v>1082.19</v>
      </c>
      <c r="W173" s="263">
        <v>66.35</v>
      </c>
      <c r="X173" s="247">
        <v>400</v>
      </c>
      <c r="Y173" s="247">
        <v>300</v>
      </c>
      <c r="Z173" s="247">
        <v>300</v>
      </c>
      <c r="AA173" s="240">
        <v>1</v>
      </c>
      <c r="AB173" s="240">
        <v>1</v>
      </c>
      <c r="AC173" s="241">
        <v>12</v>
      </c>
      <c r="AD173" s="248">
        <f t="shared" si="67"/>
        <v>0.48</v>
      </c>
      <c r="AE173" s="248">
        <f t="shared" si="68"/>
        <v>287.4</v>
      </c>
      <c r="AF173" s="248">
        <f t="shared" si="69"/>
        <v>287.88</v>
      </c>
      <c r="AG173" s="248">
        <f t="shared" si="70"/>
        <v>12698.400000000001</v>
      </c>
      <c r="AH173" s="248">
        <f t="shared" si="71"/>
        <v>796.1999999999999</v>
      </c>
      <c r="AI173" s="248">
        <f t="shared" si="72"/>
        <v>1000</v>
      </c>
      <c r="AJ173" s="248">
        <f t="shared" si="73"/>
        <v>12986.28</v>
      </c>
      <c r="AK173" s="241">
        <v>15</v>
      </c>
      <c r="AL173" s="310" t="s">
        <v>108</v>
      </c>
    </row>
    <row r="174" spans="1:38" s="1" customFormat="1" ht="20.25" customHeight="1">
      <c r="A174" s="26">
        <v>16</v>
      </c>
      <c r="B174" s="51" t="s">
        <v>352</v>
      </c>
      <c r="C174" s="51" t="s">
        <v>353</v>
      </c>
      <c r="D174" s="51" t="s">
        <v>823</v>
      </c>
      <c r="E174" s="51" t="s">
        <v>128</v>
      </c>
      <c r="F174" s="51" t="s">
        <v>629</v>
      </c>
      <c r="G174" s="51" t="s">
        <v>98</v>
      </c>
      <c r="H174" s="51" t="s">
        <v>895</v>
      </c>
      <c r="I174" s="51" t="s">
        <v>211</v>
      </c>
      <c r="J174" s="89">
        <v>1123.13</v>
      </c>
      <c r="K174" s="89">
        <v>23.95</v>
      </c>
      <c r="L174" s="320" t="s">
        <v>211</v>
      </c>
      <c r="M174" s="240" t="s">
        <v>128</v>
      </c>
      <c r="N174" s="240">
        <v>1</v>
      </c>
      <c r="O174" s="240">
        <v>1</v>
      </c>
      <c r="P174" s="240" t="s">
        <v>128</v>
      </c>
      <c r="Q174" s="240">
        <v>142</v>
      </c>
      <c r="R174" s="243">
        <v>0.04</v>
      </c>
      <c r="S174" s="243">
        <v>23.95</v>
      </c>
      <c r="T174" s="243">
        <f t="shared" si="65"/>
        <v>23.99</v>
      </c>
      <c r="U174" s="244">
        <f t="shared" si="66"/>
        <v>1099.14</v>
      </c>
      <c r="V174" s="245">
        <v>1123.13</v>
      </c>
      <c r="W174" s="251">
        <v>70.03</v>
      </c>
      <c r="X174" s="247">
        <v>400</v>
      </c>
      <c r="Y174" s="247">
        <v>300</v>
      </c>
      <c r="Z174" s="247">
        <v>300</v>
      </c>
      <c r="AA174" s="240">
        <v>1</v>
      </c>
      <c r="AB174" s="240">
        <v>1</v>
      </c>
      <c r="AC174" s="241">
        <v>12</v>
      </c>
      <c r="AD174" s="248">
        <f t="shared" si="67"/>
        <v>0.48</v>
      </c>
      <c r="AE174" s="248">
        <f t="shared" si="68"/>
        <v>287.4</v>
      </c>
      <c r="AF174" s="248">
        <f t="shared" si="69"/>
        <v>287.88</v>
      </c>
      <c r="AG174" s="248">
        <f t="shared" si="70"/>
        <v>13189.68</v>
      </c>
      <c r="AH174" s="248">
        <f t="shared" si="71"/>
        <v>840.36</v>
      </c>
      <c r="AI174" s="248">
        <f t="shared" si="72"/>
        <v>1000</v>
      </c>
      <c r="AJ174" s="248">
        <f t="shared" si="73"/>
        <v>13477.560000000001</v>
      </c>
      <c r="AK174" s="241">
        <v>16</v>
      </c>
      <c r="AL174" s="310" t="s">
        <v>133</v>
      </c>
    </row>
    <row r="175" spans="1:38" s="1" customFormat="1" ht="20.25" customHeight="1">
      <c r="A175" s="26">
        <v>12</v>
      </c>
      <c r="B175" s="90" t="s">
        <v>907</v>
      </c>
      <c r="C175" s="160" t="s">
        <v>908</v>
      </c>
      <c r="D175" s="90" t="s">
        <v>909</v>
      </c>
      <c r="E175" s="90" t="s">
        <v>128</v>
      </c>
      <c r="F175" s="90" t="s">
        <v>627</v>
      </c>
      <c r="G175" s="90" t="s">
        <v>98</v>
      </c>
      <c r="H175" s="90" t="s">
        <v>897</v>
      </c>
      <c r="I175" s="76" t="s">
        <v>922</v>
      </c>
      <c r="J175" s="80">
        <v>1078.5</v>
      </c>
      <c r="K175" s="135"/>
      <c r="L175" s="314" t="s">
        <v>922</v>
      </c>
      <c r="M175" s="240" t="s">
        <v>128</v>
      </c>
      <c r="N175" s="240">
        <v>1</v>
      </c>
      <c r="O175" s="240">
        <v>1</v>
      </c>
      <c r="P175" s="240" t="s">
        <v>128</v>
      </c>
      <c r="Q175" s="240">
        <v>143</v>
      </c>
      <c r="R175" s="243">
        <v>0.04</v>
      </c>
      <c r="S175" s="243">
        <v>23.95</v>
      </c>
      <c r="T175" s="243">
        <f t="shared" si="65"/>
        <v>23.99</v>
      </c>
      <c r="U175" s="244">
        <f t="shared" si="66"/>
        <v>1054.51</v>
      </c>
      <c r="V175" s="245">
        <v>1078.5</v>
      </c>
      <c r="W175" s="263">
        <v>70.07</v>
      </c>
      <c r="X175" s="247">
        <v>400</v>
      </c>
      <c r="Y175" s="247">
        <v>300</v>
      </c>
      <c r="Z175" s="247">
        <v>300</v>
      </c>
      <c r="AA175" s="240">
        <v>1</v>
      </c>
      <c r="AB175" s="240">
        <v>1</v>
      </c>
      <c r="AC175" s="241">
        <v>12</v>
      </c>
      <c r="AD175" s="248">
        <f t="shared" si="67"/>
        <v>0.48</v>
      </c>
      <c r="AE175" s="248">
        <f t="shared" si="68"/>
        <v>287.4</v>
      </c>
      <c r="AF175" s="248">
        <f t="shared" si="69"/>
        <v>287.88</v>
      </c>
      <c r="AG175" s="248">
        <f t="shared" si="70"/>
        <v>12654.119999999999</v>
      </c>
      <c r="AH175" s="248">
        <f t="shared" si="71"/>
        <v>840.8399999999999</v>
      </c>
      <c r="AI175" s="248">
        <f t="shared" si="72"/>
        <v>1000</v>
      </c>
      <c r="AJ175" s="248">
        <f t="shared" si="73"/>
        <v>12942</v>
      </c>
      <c r="AK175" s="241">
        <v>17</v>
      </c>
      <c r="AL175" s="310" t="s">
        <v>133</v>
      </c>
    </row>
    <row r="176" spans="1:38" s="1" customFormat="1" ht="20.25" customHeight="1">
      <c r="A176" s="26">
        <v>17</v>
      </c>
      <c r="B176" s="51" t="s">
        <v>354</v>
      </c>
      <c r="C176" s="51" t="s">
        <v>355</v>
      </c>
      <c r="D176" s="51" t="s">
        <v>824</v>
      </c>
      <c r="E176" s="51" t="s">
        <v>128</v>
      </c>
      <c r="F176" s="51" t="s">
        <v>629</v>
      </c>
      <c r="G176" s="51" t="s">
        <v>98</v>
      </c>
      <c r="H176" s="51" t="s">
        <v>895</v>
      </c>
      <c r="I176" s="63" t="s">
        <v>929</v>
      </c>
      <c r="J176" s="89">
        <v>1079.08</v>
      </c>
      <c r="K176" s="89">
        <v>23.95</v>
      </c>
      <c r="L176" s="296" t="s">
        <v>929</v>
      </c>
      <c r="M176" s="240" t="s">
        <v>128</v>
      </c>
      <c r="N176" s="240">
        <v>1</v>
      </c>
      <c r="O176" s="240">
        <v>1</v>
      </c>
      <c r="P176" s="240" t="s">
        <v>128</v>
      </c>
      <c r="Q176" s="240">
        <v>144</v>
      </c>
      <c r="R176" s="243">
        <v>0.04</v>
      </c>
      <c r="S176" s="243">
        <v>23.95</v>
      </c>
      <c r="T176" s="243">
        <f t="shared" si="65"/>
        <v>23.99</v>
      </c>
      <c r="U176" s="244">
        <f t="shared" si="66"/>
        <v>1055.09</v>
      </c>
      <c r="V176" s="245">
        <v>1079.08</v>
      </c>
      <c r="W176" s="251">
        <v>66.07</v>
      </c>
      <c r="X176" s="247">
        <v>400</v>
      </c>
      <c r="Y176" s="247">
        <v>300</v>
      </c>
      <c r="Z176" s="247">
        <v>300</v>
      </c>
      <c r="AA176" s="240">
        <v>1</v>
      </c>
      <c r="AB176" s="240">
        <v>1</v>
      </c>
      <c r="AC176" s="241">
        <v>12</v>
      </c>
      <c r="AD176" s="248">
        <f t="shared" si="67"/>
        <v>0.48</v>
      </c>
      <c r="AE176" s="248">
        <f t="shared" si="68"/>
        <v>287.4</v>
      </c>
      <c r="AF176" s="248">
        <f t="shared" si="69"/>
        <v>287.88</v>
      </c>
      <c r="AG176" s="248">
        <f t="shared" si="70"/>
        <v>12661.079999999998</v>
      </c>
      <c r="AH176" s="248">
        <f t="shared" si="71"/>
        <v>792.8399999999999</v>
      </c>
      <c r="AI176" s="248">
        <f t="shared" si="72"/>
        <v>1000</v>
      </c>
      <c r="AJ176" s="248">
        <f t="shared" si="73"/>
        <v>12948.96</v>
      </c>
      <c r="AK176" s="241">
        <v>18</v>
      </c>
      <c r="AL176" s="310" t="s">
        <v>135</v>
      </c>
    </row>
    <row r="177" spans="1:38" s="1" customFormat="1" ht="20.25" customHeight="1">
      <c r="A177" s="26">
        <v>18</v>
      </c>
      <c r="B177" s="51" t="s">
        <v>358</v>
      </c>
      <c r="C177" s="51" t="s">
        <v>359</v>
      </c>
      <c r="D177" s="51" t="s">
        <v>825</v>
      </c>
      <c r="E177" s="51" t="s">
        <v>128</v>
      </c>
      <c r="F177" s="51" t="s">
        <v>627</v>
      </c>
      <c r="G177" s="51" t="s">
        <v>98</v>
      </c>
      <c r="H177" s="51" t="s">
        <v>896</v>
      </c>
      <c r="I177" s="51" t="s">
        <v>247</v>
      </c>
      <c r="J177" s="89">
        <v>1187.88</v>
      </c>
      <c r="K177" s="89">
        <v>23.95</v>
      </c>
      <c r="L177" s="320" t="s">
        <v>247</v>
      </c>
      <c r="M177" s="240" t="s">
        <v>128</v>
      </c>
      <c r="N177" s="240">
        <v>1</v>
      </c>
      <c r="O177" s="240">
        <v>1</v>
      </c>
      <c r="P177" s="240" t="s">
        <v>128</v>
      </c>
      <c r="Q177" s="240">
        <v>145</v>
      </c>
      <c r="R177" s="243">
        <v>0.04</v>
      </c>
      <c r="S177" s="243">
        <v>23.95</v>
      </c>
      <c r="T177" s="243">
        <f t="shared" si="65"/>
        <v>23.99</v>
      </c>
      <c r="U177" s="244">
        <f t="shared" si="66"/>
        <v>1163.89</v>
      </c>
      <c r="V177" s="245">
        <v>1187.88</v>
      </c>
      <c r="W177" s="251">
        <v>75.86</v>
      </c>
      <c r="X177" s="247">
        <v>400</v>
      </c>
      <c r="Y177" s="247">
        <v>300</v>
      </c>
      <c r="Z177" s="247">
        <v>300</v>
      </c>
      <c r="AA177" s="240">
        <v>1</v>
      </c>
      <c r="AB177" s="240">
        <v>1</v>
      </c>
      <c r="AC177" s="241">
        <v>12</v>
      </c>
      <c r="AD177" s="248">
        <f t="shared" si="67"/>
        <v>0.48</v>
      </c>
      <c r="AE177" s="248">
        <f t="shared" si="68"/>
        <v>287.4</v>
      </c>
      <c r="AF177" s="248">
        <f t="shared" si="69"/>
        <v>287.88</v>
      </c>
      <c r="AG177" s="248">
        <f t="shared" si="70"/>
        <v>13966.68</v>
      </c>
      <c r="AH177" s="248">
        <f t="shared" si="71"/>
        <v>910.3199999999999</v>
      </c>
      <c r="AI177" s="248">
        <f t="shared" si="72"/>
        <v>1000</v>
      </c>
      <c r="AJ177" s="248">
        <f t="shared" si="73"/>
        <v>14254.560000000001</v>
      </c>
      <c r="AK177" s="241">
        <v>19</v>
      </c>
      <c r="AL177" s="310" t="s">
        <v>101</v>
      </c>
    </row>
    <row r="178" spans="1:38" s="1" customFormat="1" ht="20.25" customHeight="1">
      <c r="A178" s="26">
        <v>19</v>
      </c>
      <c r="B178" s="51" t="s">
        <v>360</v>
      </c>
      <c r="C178" s="51" t="s">
        <v>361</v>
      </c>
      <c r="D178" s="51" t="s">
        <v>826</v>
      </c>
      <c r="E178" s="51" t="s">
        <v>128</v>
      </c>
      <c r="F178" s="51" t="s">
        <v>629</v>
      </c>
      <c r="G178" s="51" t="s">
        <v>98</v>
      </c>
      <c r="H178" s="51" t="s">
        <v>895</v>
      </c>
      <c r="I178" s="63" t="s">
        <v>929</v>
      </c>
      <c r="J178" s="89">
        <v>1090.14</v>
      </c>
      <c r="K178" s="89">
        <v>23.95</v>
      </c>
      <c r="L178" s="296" t="s">
        <v>929</v>
      </c>
      <c r="M178" s="240" t="s">
        <v>128</v>
      </c>
      <c r="N178" s="240">
        <v>1</v>
      </c>
      <c r="O178" s="240">
        <v>1</v>
      </c>
      <c r="P178" s="240" t="s">
        <v>128</v>
      </c>
      <c r="Q178" s="240">
        <v>146</v>
      </c>
      <c r="R178" s="243">
        <v>0.04</v>
      </c>
      <c r="S178" s="243">
        <v>23.95</v>
      </c>
      <c r="T178" s="243">
        <f t="shared" si="65"/>
        <v>23.99</v>
      </c>
      <c r="U178" s="244">
        <f t="shared" si="66"/>
        <v>1066.15</v>
      </c>
      <c r="V178" s="245">
        <v>1090.14</v>
      </c>
      <c r="W178" s="251">
        <v>67.06</v>
      </c>
      <c r="X178" s="247">
        <v>400</v>
      </c>
      <c r="Y178" s="247">
        <v>300</v>
      </c>
      <c r="Z178" s="247">
        <v>300</v>
      </c>
      <c r="AA178" s="240">
        <v>1</v>
      </c>
      <c r="AB178" s="240">
        <v>1</v>
      </c>
      <c r="AC178" s="241">
        <v>12</v>
      </c>
      <c r="AD178" s="248">
        <f t="shared" si="67"/>
        <v>0.48</v>
      </c>
      <c r="AE178" s="248">
        <f t="shared" si="68"/>
        <v>287.4</v>
      </c>
      <c r="AF178" s="248">
        <f t="shared" si="69"/>
        <v>287.88</v>
      </c>
      <c r="AG178" s="248">
        <f t="shared" si="70"/>
        <v>12793.800000000001</v>
      </c>
      <c r="AH178" s="248">
        <f t="shared" si="71"/>
        <v>804.72</v>
      </c>
      <c r="AI178" s="248">
        <f t="shared" si="72"/>
        <v>1000</v>
      </c>
      <c r="AJ178" s="248">
        <f t="shared" si="73"/>
        <v>13081.68</v>
      </c>
      <c r="AK178" s="241">
        <v>20</v>
      </c>
      <c r="AL178" s="310" t="s">
        <v>136</v>
      </c>
    </row>
    <row r="179" spans="1:51" s="1" customFormat="1" ht="20.25" customHeight="1">
      <c r="A179" s="26">
        <v>22</v>
      </c>
      <c r="B179" s="78" t="s">
        <v>827</v>
      </c>
      <c r="C179" s="78" t="s">
        <v>828</v>
      </c>
      <c r="D179" s="78" t="s">
        <v>829</v>
      </c>
      <c r="E179" s="78" t="s">
        <v>128</v>
      </c>
      <c r="F179" s="78" t="s">
        <v>629</v>
      </c>
      <c r="G179" s="78" t="s">
        <v>830</v>
      </c>
      <c r="H179" s="78" t="s">
        <v>895</v>
      </c>
      <c r="I179" s="78" t="s">
        <v>199</v>
      </c>
      <c r="J179" s="40">
        <v>1761.21</v>
      </c>
      <c r="K179" s="79">
        <v>38.51</v>
      </c>
      <c r="L179" s="296" t="s">
        <v>939</v>
      </c>
      <c r="M179" s="240" t="s">
        <v>128</v>
      </c>
      <c r="N179" s="240">
        <v>1</v>
      </c>
      <c r="O179" s="240">
        <v>1</v>
      </c>
      <c r="P179" s="240" t="s">
        <v>128</v>
      </c>
      <c r="Q179" s="240">
        <v>147</v>
      </c>
      <c r="R179" s="243">
        <v>0.04</v>
      </c>
      <c r="S179" s="243">
        <v>23.95</v>
      </c>
      <c r="T179" s="243">
        <f t="shared" si="65"/>
        <v>23.99</v>
      </c>
      <c r="U179" s="244">
        <f t="shared" si="66"/>
        <v>1737.22</v>
      </c>
      <c r="V179" s="250">
        <v>1761.21</v>
      </c>
      <c r="W179" s="247">
        <v>129.95</v>
      </c>
      <c r="X179" s="247">
        <v>400</v>
      </c>
      <c r="Y179" s="247">
        <v>300</v>
      </c>
      <c r="Z179" s="247">
        <v>300</v>
      </c>
      <c r="AA179" s="240">
        <v>1</v>
      </c>
      <c r="AB179" s="240">
        <v>1</v>
      </c>
      <c r="AC179" s="241">
        <v>12</v>
      </c>
      <c r="AD179" s="248">
        <f t="shared" si="67"/>
        <v>0.48</v>
      </c>
      <c r="AE179" s="248">
        <f t="shared" si="68"/>
        <v>287.4</v>
      </c>
      <c r="AF179" s="248">
        <f t="shared" si="69"/>
        <v>287.88</v>
      </c>
      <c r="AG179" s="248">
        <f t="shared" si="70"/>
        <v>20846.64</v>
      </c>
      <c r="AH179" s="248">
        <f t="shared" si="71"/>
        <v>1559.3999999999999</v>
      </c>
      <c r="AI179" s="248">
        <f t="shared" si="72"/>
        <v>1000</v>
      </c>
      <c r="AJ179" s="248">
        <f t="shared" si="73"/>
        <v>21134.52</v>
      </c>
      <c r="AK179" s="241">
        <v>21</v>
      </c>
      <c r="AL179" s="253" t="s">
        <v>942</v>
      </c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</row>
    <row r="180" spans="1:51" s="57" customFormat="1" ht="20.25" customHeight="1">
      <c r="A180" s="26">
        <v>20</v>
      </c>
      <c r="B180" s="51" t="s">
        <v>362</v>
      </c>
      <c r="C180" s="51" t="s">
        <v>363</v>
      </c>
      <c r="D180" s="51" t="s">
        <v>831</v>
      </c>
      <c r="E180" s="51" t="s">
        <v>128</v>
      </c>
      <c r="F180" s="51" t="s">
        <v>629</v>
      </c>
      <c r="G180" s="51" t="s">
        <v>98</v>
      </c>
      <c r="H180" s="51" t="s">
        <v>895</v>
      </c>
      <c r="I180" s="76" t="s">
        <v>922</v>
      </c>
      <c r="J180" s="89">
        <v>1082.19</v>
      </c>
      <c r="K180" s="89">
        <v>23.95</v>
      </c>
      <c r="L180" s="314" t="s">
        <v>922</v>
      </c>
      <c r="M180" s="240" t="s">
        <v>128</v>
      </c>
      <c r="N180" s="240">
        <v>1</v>
      </c>
      <c r="O180" s="240">
        <v>1</v>
      </c>
      <c r="P180" s="240" t="s">
        <v>128</v>
      </c>
      <c r="Q180" s="240">
        <v>148</v>
      </c>
      <c r="R180" s="243">
        <v>0.04</v>
      </c>
      <c r="S180" s="243">
        <v>23.95</v>
      </c>
      <c r="T180" s="243">
        <f t="shared" si="65"/>
        <v>23.99</v>
      </c>
      <c r="U180" s="244">
        <f t="shared" si="66"/>
        <v>1058.2</v>
      </c>
      <c r="V180" s="245">
        <v>1082.19</v>
      </c>
      <c r="W180" s="263">
        <v>66.35</v>
      </c>
      <c r="X180" s="247">
        <v>400</v>
      </c>
      <c r="Y180" s="247">
        <v>300</v>
      </c>
      <c r="Z180" s="247">
        <v>300</v>
      </c>
      <c r="AA180" s="240">
        <v>1</v>
      </c>
      <c r="AB180" s="240">
        <v>1</v>
      </c>
      <c r="AC180" s="241">
        <v>12</v>
      </c>
      <c r="AD180" s="248">
        <f t="shared" si="67"/>
        <v>0.48</v>
      </c>
      <c r="AE180" s="248">
        <f t="shared" si="68"/>
        <v>287.4</v>
      </c>
      <c r="AF180" s="248">
        <f t="shared" si="69"/>
        <v>287.88</v>
      </c>
      <c r="AG180" s="248">
        <f t="shared" si="70"/>
        <v>12698.400000000001</v>
      </c>
      <c r="AH180" s="248">
        <f t="shared" si="71"/>
        <v>796.1999999999999</v>
      </c>
      <c r="AI180" s="248">
        <f t="shared" si="72"/>
        <v>1000</v>
      </c>
      <c r="AJ180" s="248">
        <f t="shared" si="73"/>
        <v>12986.28</v>
      </c>
      <c r="AK180" s="241">
        <v>22</v>
      </c>
      <c r="AL180" s="310" t="s">
        <v>137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38" s="1" customFormat="1" ht="20.25" customHeight="1">
      <c r="A181" s="26">
        <v>23</v>
      </c>
      <c r="B181" s="83"/>
      <c r="C181" s="51" t="s">
        <v>326</v>
      </c>
      <c r="D181" s="83"/>
      <c r="E181" s="81" t="s">
        <v>129</v>
      </c>
      <c r="F181" s="83"/>
      <c r="G181" s="83"/>
      <c r="H181" s="83"/>
      <c r="I181" s="83"/>
      <c r="J181" s="163">
        <v>1071</v>
      </c>
      <c r="K181" s="83"/>
      <c r="L181" s="320" t="s">
        <v>247</v>
      </c>
      <c r="M181" s="240" t="s">
        <v>128</v>
      </c>
      <c r="N181" s="240">
        <v>1</v>
      </c>
      <c r="O181" s="240"/>
      <c r="P181" s="240" t="s">
        <v>128</v>
      </c>
      <c r="Q181" s="240">
        <v>149</v>
      </c>
      <c r="R181" s="274">
        <v>0.04</v>
      </c>
      <c r="S181" s="274">
        <v>23.95</v>
      </c>
      <c r="T181" s="274">
        <f>SUM(R181:S181)</f>
        <v>23.99</v>
      </c>
      <c r="U181" s="275">
        <f>(V181-T181)</f>
        <v>1047.01</v>
      </c>
      <c r="V181" s="299">
        <v>1071</v>
      </c>
      <c r="W181" s="302">
        <v>66.35</v>
      </c>
      <c r="X181" s="278">
        <v>400</v>
      </c>
      <c r="Y181" s="278">
        <v>300</v>
      </c>
      <c r="Z181" s="278">
        <v>300</v>
      </c>
      <c r="AA181" s="279">
        <v>1</v>
      </c>
      <c r="AB181" s="279"/>
      <c r="AC181" s="280">
        <v>12</v>
      </c>
      <c r="AD181" s="281">
        <f>(R181*AC181)</f>
        <v>0.48</v>
      </c>
      <c r="AE181" s="281">
        <f>(S181*AC181)</f>
        <v>287.4</v>
      </c>
      <c r="AF181" s="281">
        <f>(T181*AC181)</f>
        <v>287.88</v>
      </c>
      <c r="AG181" s="281">
        <f>(U181*AC181)</f>
        <v>12564.119999999999</v>
      </c>
      <c r="AH181" s="281">
        <f>(W181*AC181)</f>
        <v>796.1999999999999</v>
      </c>
      <c r="AI181" s="281">
        <f>+X181+Y181+Z181</f>
        <v>1000</v>
      </c>
      <c r="AJ181" s="281">
        <f>(V181*AC181)</f>
        <v>12852</v>
      </c>
      <c r="AK181" s="280"/>
      <c r="AL181" s="282" t="s">
        <v>86</v>
      </c>
    </row>
    <row r="182" spans="1:38" s="1" customFormat="1" ht="20.25" customHeight="1">
      <c r="A182" s="26">
        <v>24</v>
      </c>
      <c r="B182" s="83"/>
      <c r="C182" s="51" t="s">
        <v>357</v>
      </c>
      <c r="D182" s="83"/>
      <c r="E182" s="83"/>
      <c r="F182" s="83"/>
      <c r="G182" s="83"/>
      <c r="H182" s="83"/>
      <c r="I182" s="83"/>
      <c r="J182" s="163">
        <v>1187.88</v>
      </c>
      <c r="K182" s="83"/>
      <c r="L182" s="320" t="s">
        <v>191</v>
      </c>
      <c r="M182" s="240" t="s">
        <v>128</v>
      </c>
      <c r="N182" s="240">
        <v>1</v>
      </c>
      <c r="O182" s="240"/>
      <c r="P182" s="240" t="s">
        <v>128</v>
      </c>
      <c r="Q182" s="240">
        <v>150</v>
      </c>
      <c r="R182" s="274">
        <v>0.04</v>
      </c>
      <c r="S182" s="274">
        <v>23.95</v>
      </c>
      <c r="T182" s="274">
        <f>SUM(R182:S182)</f>
        <v>23.99</v>
      </c>
      <c r="U182" s="275">
        <f>(V182-T182)</f>
        <v>1163.89</v>
      </c>
      <c r="V182" s="299">
        <v>1187.88</v>
      </c>
      <c r="W182" s="302">
        <v>66.35</v>
      </c>
      <c r="X182" s="278">
        <v>400</v>
      </c>
      <c r="Y182" s="278">
        <v>300</v>
      </c>
      <c r="Z182" s="278">
        <v>300</v>
      </c>
      <c r="AA182" s="279">
        <v>1</v>
      </c>
      <c r="AB182" s="279"/>
      <c r="AC182" s="280">
        <v>12</v>
      </c>
      <c r="AD182" s="281">
        <f>(R182*AC182)</f>
        <v>0.48</v>
      </c>
      <c r="AE182" s="281">
        <f>(S182*AC182)</f>
        <v>287.4</v>
      </c>
      <c r="AF182" s="281">
        <f>(T182*AC182)</f>
        <v>287.88</v>
      </c>
      <c r="AG182" s="281">
        <f>(U182*AC182)</f>
        <v>13966.68</v>
      </c>
      <c r="AH182" s="281">
        <f>(W182*AC182)</f>
        <v>796.1999999999999</v>
      </c>
      <c r="AI182" s="281">
        <f>+X182+Y182+Z182</f>
        <v>1000</v>
      </c>
      <c r="AJ182" s="281">
        <f>(V182*AC182)</f>
        <v>14254.560000000001</v>
      </c>
      <c r="AK182" s="280"/>
      <c r="AL182" s="282" t="s">
        <v>86</v>
      </c>
    </row>
    <row r="183" spans="1:38" s="1" customFormat="1" ht="20.25" customHeight="1">
      <c r="A183" s="26">
        <v>25</v>
      </c>
      <c r="B183" s="83"/>
      <c r="C183" s="51" t="s">
        <v>368</v>
      </c>
      <c r="D183" s="83"/>
      <c r="E183" s="83"/>
      <c r="F183" s="83"/>
      <c r="G183" s="83"/>
      <c r="H183" s="83"/>
      <c r="I183" s="83"/>
      <c r="J183" s="162">
        <v>1665.08</v>
      </c>
      <c r="K183" s="83"/>
      <c r="L183" s="314" t="s">
        <v>229</v>
      </c>
      <c r="M183" s="240" t="s">
        <v>128</v>
      </c>
      <c r="N183" s="240">
        <v>1</v>
      </c>
      <c r="O183" s="240"/>
      <c r="P183" s="240" t="s">
        <v>128</v>
      </c>
      <c r="Q183" s="240">
        <v>151</v>
      </c>
      <c r="R183" s="274">
        <v>0.04</v>
      </c>
      <c r="S183" s="274">
        <v>23.95</v>
      </c>
      <c r="T183" s="274">
        <f>SUM(R183:S183)</f>
        <v>23.99</v>
      </c>
      <c r="U183" s="275">
        <f>(V183-T183)</f>
        <v>1641.09</v>
      </c>
      <c r="V183" s="301">
        <v>1665.08</v>
      </c>
      <c r="W183" s="329">
        <v>122.76</v>
      </c>
      <c r="X183" s="278">
        <v>400</v>
      </c>
      <c r="Y183" s="278">
        <v>300</v>
      </c>
      <c r="Z183" s="278">
        <v>300</v>
      </c>
      <c r="AA183" s="279">
        <v>1</v>
      </c>
      <c r="AB183" s="279"/>
      <c r="AC183" s="280">
        <v>12</v>
      </c>
      <c r="AD183" s="281">
        <f>(R183*AC183)</f>
        <v>0.48</v>
      </c>
      <c r="AE183" s="281">
        <f>(S183*AC183)</f>
        <v>287.4</v>
      </c>
      <c r="AF183" s="281">
        <f>(T183*AC183)</f>
        <v>287.88</v>
      </c>
      <c r="AG183" s="281">
        <f>(U183*AC183)</f>
        <v>19693.079999999998</v>
      </c>
      <c r="AH183" s="281">
        <f>(W183*AC183)</f>
        <v>1473.1200000000001</v>
      </c>
      <c r="AI183" s="281">
        <f>+X183+Y183+Z183</f>
        <v>1000</v>
      </c>
      <c r="AJ183" s="281">
        <f>(V183*AC183)</f>
        <v>19980.96</v>
      </c>
      <c r="AK183" s="280"/>
      <c r="AL183" s="282" t="s">
        <v>86</v>
      </c>
    </row>
    <row r="184" spans="1:38" s="1" customFormat="1" ht="20.25" customHeight="1">
      <c r="A184" s="26">
        <v>26</v>
      </c>
      <c r="B184" s="83"/>
      <c r="C184" s="51" t="s">
        <v>369</v>
      </c>
      <c r="D184" s="83"/>
      <c r="E184" s="83"/>
      <c r="F184" s="83"/>
      <c r="G184" s="83"/>
      <c r="H184" s="83"/>
      <c r="I184" s="83"/>
      <c r="J184" s="162">
        <v>1541.1</v>
      </c>
      <c r="K184" s="83"/>
      <c r="L184" s="314" t="s">
        <v>527</v>
      </c>
      <c r="M184" s="240" t="s">
        <v>128</v>
      </c>
      <c r="N184" s="240">
        <v>1</v>
      </c>
      <c r="O184" s="240"/>
      <c r="P184" s="240" t="s">
        <v>128</v>
      </c>
      <c r="Q184" s="240">
        <v>152</v>
      </c>
      <c r="R184" s="274">
        <v>0.04</v>
      </c>
      <c r="S184" s="274">
        <v>23.95</v>
      </c>
      <c r="T184" s="274">
        <f>SUM(R184:S184)</f>
        <v>23.99</v>
      </c>
      <c r="U184" s="312">
        <v>1541.1</v>
      </c>
      <c r="V184" s="301">
        <v>1541.1</v>
      </c>
      <c r="W184" s="277">
        <v>111.7</v>
      </c>
      <c r="X184" s="278">
        <v>400</v>
      </c>
      <c r="Y184" s="278">
        <v>300</v>
      </c>
      <c r="Z184" s="278">
        <v>300</v>
      </c>
      <c r="AA184" s="279">
        <v>1</v>
      </c>
      <c r="AB184" s="279"/>
      <c r="AC184" s="280">
        <v>12</v>
      </c>
      <c r="AD184" s="281">
        <f>(R184*AC184)</f>
        <v>0.48</v>
      </c>
      <c r="AE184" s="281">
        <f>(S184*AC184)</f>
        <v>287.4</v>
      </c>
      <c r="AF184" s="281">
        <f>(T184*AC184)</f>
        <v>287.88</v>
      </c>
      <c r="AG184" s="281">
        <f>(U184*AC184)</f>
        <v>18493.199999999997</v>
      </c>
      <c r="AH184" s="281">
        <f>(W184*AC184)</f>
        <v>1340.4</v>
      </c>
      <c r="AI184" s="281">
        <f>+X184+Y184+Z184</f>
        <v>1000</v>
      </c>
      <c r="AJ184" s="281">
        <f>(V184*AC184)</f>
        <v>18493.199999999997</v>
      </c>
      <c r="AK184" s="280"/>
      <c r="AL184" s="282" t="s">
        <v>86</v>
      </c>
    </row>
    <row r="185" spans="1:38" s="61" customFormat="1" ht="17.25" customHeight="1">
      <c r="A185" s="26"/>
      <c r="B185" s="83"/>
      <c r="C185" s="83"/>
      <c r="D185" s="83"/>
      <c r="E185" s="83"/>
      <c r="F185" s="83"/>
      <c r="G185" s="83"/>
      <c r="H185" s="136"/>
      <c r="I185" s="83"/>
      <c r="J185" s="72">
        <f>SUM(J159:J184)</f>
        <v>31116.589999999997</v>
      </c>
      <c r="K185" s="83"/>
      <c r="L185" s="255"/>
      <c r="M185" s="269" t="s">
        <v>128</v>
      </c>
      <c r="N185" s="269">
        <f>SUM(N159:N184)</f>
        <v>26</v>
      </c>
      <c r="O185" s="269">
        <f>SUM(O159:O184)</f>
        <v>22</v>
      </c>
      <c r="P185" s="269" t="s">
        <v>128</v>
      </c>
      <c r="Q185" s="269"/>
      <c r="R185" s="303">
        <f>SUM(R159:R184)</f>
        <v>1.0400000000000003</v>
      </c>
      <c r="S185" s="303">
        <f aca="true" t="shared" si="74" ref="S185:Z185">SUM(S159:S184)</f>
        <v>622.7</v>
      </c>
      <c r="T185" s="303">
        <f t="shared" si="74"/>
        <v>623.7400000000001</v>
      </c>
      <c r="U185" s="303">
        <f t="shared" si="74"/>
        <v>30516.839999999997</v>
      </c>
      <c r="V185" s="304">
        <f t="shared" si="74"/>
        <v>31116.589999999997</v>
      </c>
      <c r="W185" s="303">
        <f t="shared" si="74"/>
        <v>2007.3699999999994</v>
      </c>
      <c r="X185" s="303">
        <f t="shared" si="74"/>
        <v>10400</v>
      </c>
      <c r="Y185" s="303">
        <f t="shared" si="74"/>
        <v>7800</v>
      </c>
      <c r="Z185" s="303">
        <f t="shared" si="74"/>
        <v>7800</v>
      </c>
      <c r="AA185" s="269">
        <f>SUM(AA159:AA184)</f>
        <v>26</v>
      </c>
      <c r="AB185" s="269">
        <f>SUM(AB159:AB184)</f>
        <v>22</v>
      </c>
      <c r="AC185" s="255">
        <v>12</v>
      </c>
      <c r="AD185" s="303">
        <f aca="true" t="shared" si="75" ref="AD185:AI185">SUM(AD159:AD184)</f>
        <v>12.480000000000008</v>
      </c>
      <c r="AE185" s="303">
        <f t="shared" si="75"/>
        <v>7472.399999999997</v>
      </c>
      <c r="AF185" s="303">
        <f t="shared" si="75"/>
        <v>7484.880000000002</v>
      </c>
      <c r="AG185" s="303">
        <f t="shared" si="75"/>
        <v>366202.08</v>
      </c>
      <c r="AH185" s="303">
        <f t="shared" si="75"/>
        <v>24088.44000000001</v>
      </c>
      <c r="AI185" s="303">
        <f t="shared" si="75"/>
        <v>26000</v>
      </c>
      <c r="AJ185" s="303">
        <f>SUM(AJ159:AJ184)</f>
        <v>373399.0800000001</v>
      </c>
      <c r="AK185" s="342">
        <v>22</v>
      </c>
      <c r="AL185" s="343"/>
    </row>
    <row r="186" spans="1:38" s="1" customFormat="1" ht="9" customHeight="1">
      <c r="A186" s="26"/>
      <c r="B186" s="39"/>
      <c r="C186" s="39"/>
      <c r="D186" s="39"/>
      <c r="E186" s="39"/>
      <c r="F186" s="39"/>
      <c r="G186" s="39"/>
      <c r="H186" s="39"/>
      <c r="I186" s="137"/>
      <c r="J186" s="39"/>
      <c r="K186" s="39"/>
      <c r="L186" s="344"/>
      <c r="M186" s="240"/>
      <c r="N186" s="240"/>
      <c r="O186" s="240"/>
      <c r="P186" s="240"/>
      <c r="Q186" s="240"/>
      <c r="R186" s="243"/>
      <c r="S186" s="243"/>
      <c r="T186" s="243"/>
      <c r="U186" s="244"/>
      <c r="V186" s="287"/>
      <c r="W186" s="306"/>
      <c r="X186" s="307"/>
      <c r="Y186" s="307"/>
      <c r="Z186" s="307"/>
      <c r="AA186" s="240"/>
      <c r="AB186" s="240"/>
      <c r="AC186" s="241"/>
      <c r="AD186" s="248"/>
      <c r="AE186" s="248"/>
      <c r="AF186" s="248"/>
      <c r="AG186" s="248"/>
      <c r="AH186" s="248"/>
      <c r="AI186" s="248"/>
      <c r="AJ186" s="248"/>
      <c r="AK186" s="241"/>
      <c r="AL186" s="310"/>
    </row>
    <row r="187" spans="1:38" s="1" customFormat="1" ht="20.25" customHeight="1">
      <c r="A187" s="26">
        <v>177</v>
      </c>
      <c r="B187" s="76" t="s">
        <v>389</v>
      </c>
      <c r="C187" s="76" t="s">
        <v>390</v>
      </c>
      <c r="D187" s="76" t="s">
        <v>836</v>
      </c>
      <c r="E187" s="76" t="s">
        <v>138</v>
      </c>
      <c r="F187" s="76" t="s">
        <v>629</v>
      </c>
      <c r="G187" s="76" t="s">
        <v>98</v>
      </c>
      <c r="H187" s="39"/>
      <c r="I187" s="76" t="s">
        <v>247</v>
      </c>
      <c r="J187" s="77">
        <v>1125.34</v>
      </c>
      <c r="K187" s="77">
        <v>23.82</v>
      </c>
      <c r="L187" s="314" t="s">
        <v>247</v>
      </c>
      <c r="M187" s="240" t="s">
        <v>138</v>
      </c>
      <c r="N187" s="240">
        <v>1</v>
      </c>
      <c r="O187" s="240">
        <v>1</v>
      </c>
      <c r="P187" s="240" t="s">
        <v>138</v>
      </c>
      <c r="Q187" s="240">
        <v>153</v>
      </c>
      <c r="R187" s="243">
        <v>0.04</v>
      </c>
      <c r="S187" s="243">
        <v>23.82</v>
      </c>
      <c r="T187" s="243">
        <f aca="true" t="shared" si="76" ref="T187:T197">SUM(R187:S187)</f>
        <v>23.86</v>
      </c>
      <c r="U187" s="244">
        <f aca="true" t="shared" si="77" ref="U187:U197">(V187-T187)</f>
        <v>1101.48</v>
      </c>
      <c r="V187" s="245">
        <v>1125.34</v>
      </c>
      <c r="W187" s="251">
        <v>70.68</v>
      </c>
      <c r="X187" s="247">
        <v>400</v>
      </c>
      <c r="Y187" s="247">
        <v>300</v>
      </c>
      <c r="Z187" s="247">
        <v>300</v>
      </c>
      <c r="AA187" s="240">
        <v>1</v>
      </c>
      <c r="AB187" s="240">
        <v>1</v>
      </c>
      <c r="AC187" s="241">
        <v>12</v>
      </c>
      <c r="AD187" s="248">
        <f aca="true" t="shared" si="78" ref="AD187:AD197">(R187*AC187)</f>
        <v>0.48</v>
      </c>
      <c r="AE187" s="248">
        <f aca="true" t="shared" si="79" ref="AE187:AE197">(S187*AC187)</f>
        <v>285.84000000000003</v>
      </c>
      <c r="AF187" s="248">
        <f aca="true" t="shared" si="80" ref="AF187:AF197">(T187*AC187)</f>
        <v>286.32</v>
      </c>
      <c r="AG187" s="248">
        <f aca="true" t="shared" si="81" ref="AG187:AG197">(U187*AC187)</f>
        <v>13217.76</v>
      </c>
      <c r="AH187" s="248">
        <f aca="true" t="shared" si="82" ref="AH187:AH197">(W187*AC187)</f>
        <v>848.1600000000001</v>
      </c>
      <c r="AI187" s="248">
        <f aca="true" t="shared" si="83" ref="AI187:AI197">+X187+Y187+Z187</f>
        <v>1000</v>
      </c>
      <c r="AJ187" s="248">
        <f aca="true" t="shared" si="84" ref="AJ187:AJ197">(V187*AC187)</f>
        <v>13504.079999999998</v>
      </c>
      <c r="AK187" s="241">
        <v>1</v>
      </c>
      <c r="AL187" s="310" t="s">
        <v>139</v>
      </c>
    </row>
    <row r="188" spans="1:38" s="1" customFormat="1" ht="20.25" customHeight="1">
      <c r="A188" s="26">
        <v>178</v>
      </c>
      <c r="B188" s="76" t="s">
        <v>391</v>
      </c>
      <c r="C188" s="76" t="s">
        <v>913</v>
      </c>
      <c r="D188" s="76" t="s">
        <v>837</v>
      </c>
      <c r="E188" s="76" t="s">
        <v>138</v>
      </c>
      <c r="F188" s="76" t="s">
        <v>627</v>
      </c>
      <c r="G188" s="76" t="s">
        <v>98</v>
      </c>
      <c r="H188" s="76" t="s">
        <v>899</v>
      </c>
      <c r="I188" s="76" t="s">
        <v>924</v>
      </c>
      <c r="J188" s="77">
        <v>1125.34</v>
      </c>
      <c r="K188" s="77">
        <v>23.82</v>
      </c>
      <c r="L188" s="314" t="s">
        <v>924</v>
      </c>
      <c r="M188" s="240" t="s">
        <v>138</v>
      </c>
      <c r="N188" s="240">
        <v>1</v>
      </c>
      <c r="O188" s="240">
        <v>1</v>
      </c>
      <c r="P188" s="240" t="s">
        <v>138</v>
      </c>
      <c r="Q188" s="240">
        <v>154</v>
      </c>
      <c r="R188" s="243">
        <v>0.04</v>
      </c>
      <c r="S188" s="243">
        <v>23.82</v>
      </c>
      <c r="T188" s="243">
        <f t="shared" si="76"/>
        <v>23.86</v>
      </c>
      <c r="U188" s="244">
        <f t="shared" si="77"/>
        <v>1101.48</v>
      </c>
      <c r="V188" s="245">
        <v>1125.34</v>
      </c>
      <c r="W188" s="251">
        <v>70.68</v>
      </c>
      <c r="X188" s="247">
        <v>400</v>
      </c>
      <c r="Y188" s="247">
        <v>300</v>
      </c>
      <c r="Z188" s="247">
        <v>300</v>
      </c>
      <c r="AA188" s="240">
        <v>1</v>
      </c>
      <c r="AB188" s="240">
        <v>1</v>
      </c>
      <c r="AC188" s="241">
        <v>12</v>
      </c>
      <c r="AD188" s="248">
        <f t="shared" si="78"/>
        <v>0.48</v>
      </c>
      <c r="AE188" s="248">
        <f t="shared" si="79"/>
        <v>285.84000000000003</v>
      </c>
      <c r="AF188" s="248">
        <f t="shared" si="80"/>
        <v>286.32</v>
      </c>
      <c r="AG188" s="248">
        <f t="shared" si="81"/>
        <v>13217.76</v>
      </c>
      <c r="AH188" s="248">
        <f t="shared" si="82"/>
        <v>848.1600000000001</v>
      </c>
      <c r="AI188" s="248">
        <f t="shared" si="83"/>
        <v>1000</v>
      </c>
      <c r="AJ188" s="248">
        <f t="shared" si="84"/>
        <v>13504.079999999998</v>
      </c>
      <c r="AK188" s="241">
        <v>2</v>
      </c>
      <c r="AL188" s="310" t="s">
        <v>143</v>
      </c>
    </row>
    <row r="189" spans="1:38" s="1" customFormat="1" ht="20.25" customHeight="1">
      <c r="A189" s="26">
        <v>179</v>
      </c>
      <c r="B189" s="76" t="s">
        <v>392</v>
      </c>
      <c r="C189" s="76" t="s">
        <v>393</v>
      </c>
      <c r="D189" s="76" t="s">
        <v>838</v>
      </c>
      <c r="E189" s="76" t="s">
        <v>138</v>
      </c>
      <c r="F189" s="76" t="s">
        <v>627</v>
      </c>
      <c r="G189" s="76" t="s">
        <v>98</v>
      </c>
      <c r="H189" s="76" t="s">
        <v>896</v>
      </c>
      <c r="I189" s="63" t="s">
        <v>927</v>
      </c>
      <c r="J189" s="77">
        <v>1120.47</v>
      </c>
      <c r="K189" s="77">
        <v>23.82</v>
      </c>
      <c r="L189" s="296" t="s">
        <v>927</v>
      </c>
      <c r="M189" s="240" t="s">
        <v>138</v>
      </c>
      <c r="N189" s="240">
        <v>1</v>
      </c>
      <c r="O189" s="240">
        <v>1</v>
      </c>
      <c r="P189" s="240" t="s">
        <v>138</v>
      </c>
      <c r="Q189" s="240">
        <v>155</v>
      </c>
      <c r="R189" s="243">
        <v>0.04</v>
      </c>
      <c r="S189" s="243">
        <v>23.82</v>
      </c>
      <c r="T189" s="243">
        <f t="shared" si="76"/>
        <v>23.86</v>
      </c>
      <c r="U189" s="244">
        <f t="shared" si="77"/>
        <v>1096.6100000000001</v>
      </c>
      <c r="V189" s="245">
        <v>1120.47</v>
      </c>
      <c r="W189" s="251">
        <v>70.24</v>
      </c>
      <c r="X189" s="247">
        <v>400</v>
      </c>
      <c r="Y189" s="247">
        <v>300</v>
      </c>
      <c r="Z189" s="247">
        <v>300</v>
      </c>
      <c r="AA189" s="240">
        <v>1</v>
      </c>
      <c r="AB189" s="240">
        <v>1</v>
      </c>
      <c r="AC189" s="241">
        <v>12</v>
      </c>
      <c r="AD189" s="248">
        <f t="shared" si="78"/>
        <v>0.48</v>
      </c>
      <c r="AE189" s="248">
        <f t="shared" si="79"/>
        <v>285.84000000000003</v>
      </c>
      <c r="AF189" s="248">
        <f t="shared" si="80"/>
        <v>286.32</v>
      </c>
      <c r="AG189" s="248">
        <f t="shared" si="81"/>
        <v>13159.320000000002</v>
      </c>
      <c r="AH189" s="248">
        <f t="shared" si="82"/>
        <v>842.8799999999999</v>
      </c>
      <c r="AI189" s="248">
        <f t="shared" si="83"/>
        <v>1000</v>
      </c>
      <c r="AJ189" s="248">
        <f t="shared" si="84"/>
        <v>13445.64</v>
      </c>
      <c r="AK189" s="241">
        <v>3</v>
      </c>
      <c r="AL189" s="310" t="s">
        <v>111</v>
      </c>
    </row>
    <row r="190" spans="1:38" s="1" customFormat="1" ht="20.25" customHeight="1">
      <c r="A190" s="26">
        <v>180</v>
      </c>
      <c r="B190" s="76" t="s">
        <v>394</v>
      </c>
      <c r="C190" s="76" t="s">
        <v>395</v>
      </c>
      <c r="D190" s="76" t="s">
        <v>839</v>
      </c>
      <c r="E190" s="76" t="s">
        <v>138</v>
      </c>
      <c r="F190" s="76" t="s">
        <v>629</v>
      </c>
      <c r="G190" s="76" t="s">
        <v>98</v>
      </c>
      <c r="H190" s="39"/>
      <c r="I190" s="76" t="s">
        <v>344</v>
      </c>
      <c r="J190" s="77">
        <v>1121.97</v>
      </c>
      <c r="K190" s="77">
        <v>23.82</v>
      </c>
      <c r="L190" s="314" t="s">
        <v>344</v>
      </c>
      <c r="M190" s="240" t="s">
        <v>138</v>
      </c>
      <c r="N190" s="240">
        <v>1</v>
      </c>
      <c r="O190" s="240">
        <v>1</v>
      </c>
      <c r="P190" s="240" t="s">
        <v>138</v>
      </c>
      <c r="Q190" s="240">
        <v>156</v>
      </c>
      <c r="R190" s="243">
        <v>0.04</v>
      </c>
      <c r="S190" s="243">
        <v>23.82</v>
      </c>
      <c r="T190" s="243">
        <f t="shared" si="76"/>
        <v>23.86</v>
      </c>
      <c r="U190" s="244">
        <f t="shared" si="77"/>
        <v>1098.1100000000001</v>
      </c>
      <c r="V190" s="245">
        <v>1121.97</v>
      </c>
      <c r="W190" s="251">
        <v>70.38</v>
      </c>
      <c r="X190" s="247">
        <v>400</v>
      </c>
      <c r="Y190" s="247">
        <v>300</v>
      </c>
      <c r="Z190" s="247">
        <v>300</v>
      </c>
      <c r="AA190" s="240">
        <v>1</v>
      </c>
      <c r="AB190" s="240">
        <v>1</v>
      </c>
      <c r="AC190" s="241">
        <v>12</v>
      </c>
      <c r="AD190" s="248">
        <f t="shared" si="78"/>
        <v>0.48</v>
      </c>
      <c r="AE190" s="248">
        <f t="shared" si="79"/>
        <v>285.84000000000003</v>
      </c>
      <c r="AF190" s="248">
        <f t="shared" si="80"/>
        <v>286.32</v>
      </c>
      <c r="AG190" s="248">
        <f t="shared" si="81"/>
        <v>13177.320000000002</v>
      </c>
      <c r="AH190" s="248">
        <f t="shared" si="82"/>
        <v>844.56</v>
      </c>
      <c r="AI190" s="248">
        <f t="shared" si="83"/>
        <v>1000</v>
      </c>
      <c r="AJ190" s="248">
        <f t="shared" si="84"/>
        <v>13463.64</v>
      </c>
      <c r="AK190" s="241">
        <v>4</v>
      </c>
      <c r="AL190" s="310" t="s">
        <v>102</v>
      </c>
    </row>
    <row r="191" spans="1:38" s="1" customFormat="1" ht="20.25" customHeight="1">
      <c r="A191" s="26">
        <v>181</v>
      </c>
      <c r="B191" s="76" t="s">
        <v>396</v>
      </c>
      <c r="C191" s="76" t="s">
        <v>397</v>
      </c>
      <c r="D191" s="76" t="s">
        <v>840</v>
      </c>
      <c r="E191" s="76" t="s">
        <v>138</v>
      </c>
      <c r="F191" s="76" t="s">
        <v>629</v>
      </c>
      <c r="G191" s="76" t="s">
        <v>98</v>
      </c>
      <c r="H191" s="39"/>
      <c r="I191" s="76" t="s">
        <v>211</v>
      </c>
      <c r="J191" s="77">
        <v>1120.47</v>
      </c>
      <c r="K191" s="77">
        <v>23.82</v>
      </c>
      <c r="L191" s="314" t="s">
        <v>211</v>
      </c>
      <c r="M191" s="240" t="s">
        <v>138</v>
      </c>
      <c r="N191" s="240">
        <v>1</v>
      </c>
      <c r="O191" s="240">
        <v>1</v>
      </c>
      <c r="P191" s="240" t="s">
        <v>138</v>
      </c>
      <c r="Q191" s="240">
        <v>157</v>
      </c>
      <c r="R191" s="243">
        <v>0.04</v>
      </c>
      <c r="S191" s="243">
        <v>23.82</v>
      </c>
      <c r="T191" s="243">
        <f t="shared" si="76"/>
        <v>23.86</v>
      </c>
      <c r="U191" s="244">
        <f t="shared" si="77"/>
        <v>1096.6100000000001</v>
      </c>
      <c r="V191" s="245">
        <v>1120.47</v>
      </c>
      <c r="W191" s="251">
        <v>70.24</v>
      </c>
      <c r="X191" s="247">
        <v>400</v>
      </c>
      <c r="Y191" s="247">
        <v>300</v>
      </c>
      <c r="Z191" s="247">
        <v>300</v>
      </c>
      <c r="AA191" s="240">
        <v>1</v>
      </c>
      <c r="AB191" s="240">
        <v>1</v>
      </c>
      <c r="AC191" s="241">
        <v>12</v>
      </c>
      <c r="AD191" s="248">
        <f t="shared" si="78"/>
        <v>0.48</v>
      </c>
      <c r="AE191" s="248">
        <f t="shared" si="79"/>
        <v>285.84000000000003</v>
      </c>
      <c r="AF191" s="248">
        <f t="shared" si="80"/>
        <v>286.32</v>
      </c>
      <c r="AG191" s="248">
        <f t="shared" si="81"/>
        <v>13159.320000000002</v>
      </c>
      <c r="AH191" s="248">
        <f t="shared" si="82"/>
        <v>842.8799999999999</v>
      </c>
      <c r="AI191" s="248">
        <f t="shared" si="83"/>
        <v>1000</v>
      </c>
      <c r="AJ191" s="248">
        <f t="shared" si="84"/>
        <v>13445.64</v>
      </c>
      <c r="AK191" s="241">
        <v>5</v>
      </c>
      <c r="AL191" s="310" t="s">
        <v>103</v>
      </c>
    </row>
    <row r="192" spans="1:38" s="1" customFormat="1" ht="20.25" customHeight="1">
      <c r="A192" s="26">
        <v>182</v>
      </c>
      <c r="B192" s="76" t="s">
        <v>398</v>
      </c>
      <c r="C192" s="76" t="s">
        <v>399</v>
      </c>
      <c r="D192" s="76" t="s">
        <v>841</v>
      </c>
      <c r="E192" s="76" t="s">
        <v>138</v>
      </c>
      <c r="F192" s="76" t="s">
        <v>627</v>
      </c>
      <c r="G192" s="76" t="s">
        <v>98</v>
      </c>
      <c r="H192" s="76" t="s">
        <v>898</v>
      </c>
      <c r="I192" s="63" t="s">
        <v>925</v>
      </c>
      <c r="J192" s="77">
        <v>1133.9</v>
      </c>
      <c r="K192" s="77">
        <v>23.82</v>
      </c>
      <c r="L192" s="296" t="s">
        <v>925</v>
      </c>
      <c r="M192" s="240" t="s">
        <v>138</v>
      </c>
      <c r="N192" s="240">
        <v>1</v>
      </c>
      <c r="O192" s="240">
        <v>1</v>
      </c>
      <c r="P192" s="240" t="s">
        <v>138</v>
      </c>
      <c r="Q192" s="240">
        <v>158</v>
      </c>
      <c r="R192" s="243">
        <v>0.04</v>
      </c>
      <c r="S192" s="243">
        <v>23.82</v>
      </c>
      <c r="T192" s="243">
        <f t="shared" si="76"/>
        <v>23.86</v>
      </c>
      <c r="U192" s="244">
        <f t="shared" si="77"/>
        <v>1110.0400000000002</v>
      </c>
      <c r="V192" s="245">
        <v>1133.9</v>
      </c>
      <c r="W192" s="251">
        <v>71.45</v>
      </c>
      <c r="X192" s="247">
        <v>400</v>
      </c>
      <c r="Y192" s="247">
        <v>300</v>
      </c>
      <c r="Z192" s="247">
        <v>300</v>
      </c>
      <c r="AA192" s="240">
        <v>1</v>
      </c>
      <c r="AB192" s="240">
        <v>1</v>
      </c>
      <c r="AC192" s="241">
        <v>12</v>
      </c>
      <c r="AD192" s="248">
        <f t="shared" si="78"/>
        <v>0.48</v>
      </c>
      <c r="AE192" s="248">
        <f t="shared" si="79"/>
        <v>285.84000000000003</v>
      </c>
      <c r="AF192" s="248">
        <f t="shared" si="80"/>
        <v>286.32</v>
      </c>
      <c r="AG192" s="248">
        <f t="shared" si="81"/>
        <v>13320.480000000003</v>
      </c>
      <c r="AH192" s="248">
        <f t="shared" si="82"/>
        <v>857.4000000000001</v>
      </c>
      <c r="AI192" s="248">
        <f t="shared" si="83"/>
        <v>1000</v>
      </c>
      <c r="AJ192" s="248">
        <f t="shared" si="84"/>
        <v>13606.800000000001</v>
      </c>
      <c r="AK192" s="241">
        <v>6</v>
      </c>
      <c r="AL192" s="310" t="s">
        <v>142</v>
      </c>
    </row>
    <row r="193" spans="1:38" s="1" customFormat="1" ht="20.25" customHeight="1">
      <c r="A193" s="26">
        <v>183</v>
      </c>
      <c r="B193" s="76" t="s">
        <v>400</v>
      </c>
      <c r="C193" s="76" t="s">
        <v>401</v>
      </c>
      <c r="D193" s="76" t="s">
        <v>842</v>
      </c>
      <c r="E193" s="76" t="s">
        <v>138</v>
      </c>
      <c r="F193" s="76" t="s">
        <v>627</v>
      </c>
      <c r="G193" s="76" t="s">
        <v>98</v>
      </c>
      <c r="H193" s="76" t="s">
        <v>899</v>
      </c>
      <c r="I193" s="63" t="s">
        <v>927</v>
      </c>
      <c r="J193" s="77">
        <v>1115.98</v>
      </c>
      <c r="K193" s="77">
        <v>23.82</v>
      </c>
      <c r="L193" s="296" t="s">
        <v>927</v>
      </c>
      <c r="M193" s="240" t="s">
        <v>138</v>
      </c>
      <c r="N193" s="240">
        <v>1</v>
      </c>
      <c r="O193" s="240">
        <v>1</v>
      </c>
      <c r="P193" s="240" t="s">
        <v>138</v>
      </c>
      <c r="Q193" s="240">
        <v>159</v>
      </c>
      <c r="R193" s="243">
        <v>0.04</v>
      </c>
      <c r="S193" s="243">
        <v>23.82</v>
      </c>
      <c r="T193" s="243">
        <f t="shared" si="76"/>
        <v>23.86</v>
      </c>
      <c r="U193" s="244">
        <f t="shared" si="77"/>
        <v>1092.1200000000001</v>
      </c>
      <c r="V193" s="245">
        <v>1115.98</v>
      </c>
      <c r="W193" s="251">
        <v>69.84</v>
      </c>
      <c r="X193" s="247">
        <v>400</v>
      </c>
      <c r="Y193" s="247">
        <v>300</v>
      </c>
      <c r="Z193" s="247">
        <v>300</v>
      </c>
      <c r="AA193" s="240">
        <v>1</v>
      </c>
      <c r="AB193" s="240">
        <v>1</v>
      </c>
      <c r="AC193" s="241">
        <v>12</v>
      </c>
      <c r="AD193" s="248">
        <f t="shared" si="78"/>
        <v>0.48</v>
      </c>
      <c r="AE193" s="248">
        <f t="shared" si="79"/>
        <v>285.84000000000003</v>
      </c>
      <c r="AF193" s="248">
        <f t="shared" si="80"/>
        <v>286.32</v>
      </c>
      <c r="AG193" s="248">
        <f t="shared" si="81"/>
        <v>13105.440000000002</v>
      </c>
      <c r="AH193" s="248">
        <f t="shared" si="82"/>
        <v>838.08</v>
      </c>
      <c r="AI193" s="248">
        <f t="shared" si="83"/>
        <v>1000</v>
      </c>
      <c r="AJ193" s="248">
        <f t="shared" si="84"/>
        <v>13391.76</v>
      </c>
      <c r="AK193" s="241">
        <v>7</v>
      </c>
      <c r="AL193" s="310" t="s">
        <v>140</v>
      </c>
    </row>
    <row r="194" spans="1:38" s="1" customFormat="1" ht="20.25" customHeight="1">
      <c r="A194" s="26">
        <v>184</v>
      </c>
      <c r="B194" s="76" t="s">
        <v>402</v>
      </c>
      <c r="C194" s="76" t="s">
        <v>403</v>
      </c>
      <c r="D194" s="76" t="s">
        <v>843</v>
      </c>
      <c r="E194" s="76" t="s">
        <v>138</v>
      </c>
      <c r="F194" s="76" t="s">
        <v>629</v>
      </c>
      <c r="G194" s="76" t="s">
        <v>98</v>
      </c>
      <c r="H194" s="39"/>
      <c r="I194" s="63" t="s">
        <v>923</v>
      </c>
      <c r="J194" s="77">
        <v>1129.94</v>
      </c>
      <c r="K194" s="77">
        <v>23.82</v>
      </c>
      <c r="L194" s="296" t="s">
        <v>923</v>
      </c>
      <c r="M194" s="240" t="s">
        <v>138</v>
      </c>
      <c r="N194" s="240">
        <v>1</v>
      </c>
      <c r="O194" s="240">
        <v>1</v>
      </c>
      <c r="P194" s="240" t="s">
        <v>138</v>
      </c>
      <c r="Q194" s="240">
        <v>160</v>
      </c>
      <c r="R194" s="243">
        <v>0.04</v>
      </c>
      <c r="S194" s="243">
        <v>23.82</v>
      </c>
      <c r="T194" s="243">
        <f t="shared" si="76"/>
        <v>23.86</v>
      </c>
      <c r="U194" s="244">
        <f t="shared" si="77"/>
        <v>1106.0800000000002</v>
      </c>
      <c r="V194" s="245">
        <v>1129.94</v>
      </c>
      <c r="W194" s="251">
        <v>71.09</v>
      </c>
      <c r="X194" s="247">
        <v>400</v>
      </c>
      <c r="Y194" s="247">
        <v>300</v>
      </c>
      <c r="Z194" s="247">
        <v>300</v>
      </c>
      <c r="AA194" s="240">
        <v>1</v>
      </c>
      <c r="AB194" s="240">
        <v>1</v>
      </c>
      <c r="AC194" s="241">
        <v>12</v>
      </c>
      <c r="AD194" s="248">
        <f t="shared" si="78"/>
        <v>0.48</v>
      </c>
      <c r="AE194" s="248">
        <f t="shared" si="79"/>
        <v>285.84000000000003</v>
      </c>
      <c r="AF194" s="248">
        <f t="shared" si="80"/>
        <v>286.32</v>
      </c>
      <c r="AG194" s="248">
        <f t="shared" si="81"/>
        <v>13272.960000000003</v>
      </c>
      <c r="AH194" s="248">
        <f t="shared" si="82"/>
        <v>853.08</v>
      </c>
      <c r="AI194" s="248">
        <f t="shared" si="83"/>
        <v>1000</v>
      </c>
      <c r="AJ194" s="248">
        <f t="shared" si="84"/>
        <v>13559.28</v>
      </c>
      <c r="AK194" s="241">
        <v>8</v>
      </c>
      <c r="AL194" s="310" t="s">
        <v>109</v>
      </c>
    </row>
    <row r="195" spans="1:38" s="1" customFormat="1" ht="20.25" customHeight="1">
      <c r="A195" s="26">
        <v>185</v>
      </c>
      <c r="B195" s="76" t="s">
        <v>404</v>
      </c>
      <c r="C195" s="76" t="s">
        <v>405</v>
      </c>
      <c r="D195" s="76" t="s">
        <v>844</v>
      </c>
      <c r="E195" s="76" t="s">
        <v>138</v>
      </c>
      <c r="F195" s="76" t="s">
        <v>629</v>
      </c>
      <c r="G195" s="76" t="s">
        <v>98</v>
      </c>
      <c r="H195" s="39"/>
      <c r="I195" s="76" t="s">
        <v>236</v>
      </c>
      <c r="J195" s="77">
        <v>1180.03</v>
      </c>
      <c r="K195" s="77">
        <v>23.82</v>
      </c>
      <c r="L195" s="314" t="s">
        <v>236</v>
      </c>
      <c r="M195" s="240" t="s">
        <v>138</v>
      </c>
      <c r="N195" s="240">
        <v>1</v>
      </c>
      <c r="O195" s="240">
        <v>1</v>
      </c>
      <c r="P195" s="240" t="s">
        <v>138</v>
      </c>
      <c r="Q195" s="240">
        <v>161</v>
      </c>
      <c r="R195" s="243">
        <v>0.04</v>
      </c>
      <c r="S195" s="243">
        <v>23.82</v>
      </c>
      <c r="T195" s="243">
        <f t="shared" si="76"/>
        <v>23.86</v>
      </c>
      <c r="U195" s="244">
        <f t="shared" si="77"/>
        <v>1156.17</v>
      </c>
      <c r="V195" s="245">
        <v>1180.03</v>
      </c>
      <c r="W195" s="251">
        <v>75.6</v>
      </c>
      <c r="X195" s="247">
        <v>400</v>
      </c>
      <c r="Y195" s="247">
        <v>300</v>
      </c>
      <c r="Z195" s="247">
        <v>300</v>
      </c>
      <c r="AA195" s="240">
        <v>1</v>
      </c>
      <c r="AB195" s="240">
        <v>1</v>
      </c>
      <c r="AC195" s="241">
        <v>12</v>
      </c>
      <c r="AD195" s="248">
        <f t="shared" si="78"/>
        <v>0.48</v>
      </c>
      <c r="AE195" s="248">
        <f t="shared" si="79"/>
        <v>285.84000000000003</v>
      </c>
      <c r="AF195" s="248">
        <f t="shared" si="80"/>
        <v>286.32</v>
      </c>
      <c r="AG195" s="248">
        <f t="shared" si="81"/>
        <v>13874.04</v>
      </c>
      <c r="AH195" s="248">
        <f t="shared" si="82"/>
        <v>907.1999999999999</v>
      </c>
      <c r="AI195" s="248">
        <f t="shared" si="83"/>
        <v>1000</v>
      </c>
      <c r="AJ195" s="248">
        <f t="shared" si="84"/>
        <v>14160.36</v>
      </c>
      <c r="AK195" s="241">
        <v>9</v>
      </c>
      <c r="AL195" s="310" t="s">
        <v>103</v>
      </c>
    </row>
    <row r="196" spans="1:38" s="1" customFormat="1" ht="20.25" customHeight="1">
      <c r="A196" s="26">
        <v>186</v>
      </c>
      <c r="B196" s="76" t="s">
        <v>406</v>
      </c>
      <c r="C196" s="76" t="s">
        <v>407</v>
      </c>
      <c r="D196" s="76" t="s">
        <v>845</v>
      </c>
      <c r="E196" s="76" t="s">
        <v>138</v>
      </c>
      <c r="F196" s="76" t="s">
        <v>846</v>
      </c>
      <c r="G196" s="76" t="s">
        <v>98</v>
      </c>
      <c r="H196" s="39"/>
      <c r="I196" s="63" t="s">
        <v>925</v>
      </c>
      <c r="J196" s="77">
        <v>1079.08</v>
      </c>
      <c r="K196" s="77">
        <v>23.82</v>
      </c>
      <c r="L196" s="296" t="s">
        <v>925</v>
      </c>
      <c r="M196" s="240" t="s">
        <v>138</v>
      </c>
      <c r="N196" s="240">
        <v>1</v>
      </c>
      <c r="O196" s="240">
        <v>1</v>
      </c>
      <c r="P196" s="240" t="s">
        <v>138</v>
      </c>
      <c r="Q196" s="240">
        <v>162</v>
      </c>
      <c r="R196" s="243">
        <v>0.04</v>
      </c>
      <c r="S196" s="243">
        <v>23.82</v>
      </c>
      <c r="T196" s="243">
        <f t="shared" si="76"/>
        <v>23.86</v>
      </c>
      <c r="U196" s="244">
        <f t="shared" si="77"/>
        <v>1055.22</v>
      </c>
      <c r="V196" s="245">
        <v>1079.08</v>
      </c>
      <c r="W196" s="251">
        <v>66.52</v>
      </c>
      <c r="X196" s="247">
        <v>400</v>
      </c>
      <c r="Y196" s="247">
        <v>300</v>
      </c>
      <c r="Z196" s="247">
        <v>300</v>
      </c>
      <c r="AA196" s="240">
        <v>1</v>
      </c>
      <c r="AB196" s="240">
        <v>1</v>
      </c>
      <c r="AC196" s="241">
        <v>12</v>
      </c>
      <c r="AD196" s="248">
        <f t="shared" si="78"/>
        <v>0.48</v>
      </c>
      <c r="AE196" s="248">
        <f t="shared" si="79"/>
        <v>285.84000000000003</v>
      </c>
      <c r="AF196" s="248">
        <f t="shared" si="80"/>
        <v>286.32</v>
      </c>
      <c r="AG196" s="248">
        <f t="shared" si="81"/>
        <v>12662.64</v>
      </c>
      <c r="AH196" s="248">
        <f t="shared" si="82"/>
        <v>798.24</v>
      </c>
      <c r="AI196" s="248">
        <f t="shared" si="83"/>
        <v>1000</v>
      </c>
      <c r="AJ196" s="248">
        <f t="shared" si="84"/>
        <v>12948.96</v>
      </c>
      <c r="AK196" s="241">
        <v>10</v>
      </c>
      <c r="AL196" s="310" t="s">
        <v>109</v>
      </c>
    </row>
    <row r="197" spans="1:38" s="1" customFormat="1" ht="20.25" customHeight="1">
      <c r="A197" s="26">
        <v>187</v>
      </c>
      <c r="B197" s="63" t="s">
        <v>599</v>
      </c>
      <c r="C197" s="38" t="s">
        <v>600</v>
      </c>
      <c r="D197" s="63" t="s">
        <v>847</v>
      </c>
      <c r="E197" s="63" t="s">
        <v>138</v>
      </c>
      <c r="F197" s="63" t="s">
        <v>627</v>
      </c>
      <c r="G197" s="63" t="s">
        <v>98</v>
      </c>
      <c r="H197" s="63" t="s">
        <v>899</v>
      </c>
      <c r="I197" s="63" t="s">
        <v>349</v>
      </c>
      <c r="J197" s="65">
        <v>1078.5</v>
      </c>
      <c r="K197" s="65"/>
      <c r="L197" s="296" t="s">
        <v>349</v>
      </c>
      <c r="M197" s="240" t="s">
        <v>138</v>
      </c>
      <c r="N197" s="240">
        <v>1</v>
      </c>
      <c r="O197" s="240">
        <v>1</v>
      </c>
      <c r="P197" s="240" t="s">
        <v>138</v>
      </c>
      <c r="Q197" s="240">
        <v>163</v>
      </c>
      <c r="R197" s="243">
        <v>0.04</v>
      </c>
      <c r="S197" s="243">
        <v>23.82</v>
      </c>
      <c r="T197" s="243">
        <f t="shared" si="76"/>
        <v>23.86</v>
      </c>
      <c r="U197" s="244">
        <f t="shared" si="77"/>
        <v>1054.64</v>
      </c>
      <c r="V197" s="245">
        <v>1078.5</v>
      </c>
      <c r="W197" s="263">
        <v>70.07</v>
      </c>
      <c r="X197" s="247">
        <v>400</v>
      </c>
      <c r="Y197" s="247">
        <v>300</v>
      </c>
      <c r="Z197" s="247">
        <v>300</v>
      </c>
      <c r="AA197" s="240">
        <v>1</v>
      </c>
      <c r="AB197" s="240">
        <v>1</v>
      </c>
      <c r="AC197" s="241">
        <v>12</v>
      </c>
      <c r="AD197" s="248">
        <f t="shared" si="78"/>
        <v>0.48</v>
      </c>
      <c r="AE197" s="248">
        <f t="shared" si="79"/>
        <v>285.84000000000003</v>
      </c>
      <c r="AF197" s="248">
        <f t="shared" si="80"/>
        <v>286.32</v>
      </c>
      <c r="AG197" s="248">
        <f t="shared" si="81"/>
        <v>12655.68</v>
      </c>
      <c r="AH197" s="248">
        <f t="shared" si="82"/>
        <v>840.8399999999999</v>
      </c>
      <c r="AI197" s="248">
        <f t="shared" si="83"/>
        <v>1000</v>
      </c>
      <c r="AJ197" s="248">
        <f t="shared" si="84"/>
        <v>12942</v>
      </c>
      <c r="AK197" s="241">
        <v>11</v>
      </c>
      <c r="AL197" s="310" t="s">
        <v>120</v>
      </c>
    </row>
    <row r="198" spans="1:38" s="61" customFormat="1" ht="15" customHeight="1">
      <c r="A198" s="26">
        <v>188</v>
      </c>
      <c r="B198" s="63"/>
      <c r="C198" s="38"/>
      <c r="D198" s="63"/>
      <c r="E198" s="63"/>
      <c r="F198" s="63"/>
      <c r="G198" s="63"/>
      <c r="H198" s="63"/>
      <c r="I198" s="63"/>
      <c r="J198" s="65">
        <f>SUM(J187:J197)</f>
        <v>12331.02</v>
      </c>
      <c r="K198" s="64"/>
      <c r="L198" s="283"/>
      <c r="M198" s="269" t="s">
        <v>138</v>
      </c>
      <c r="N198" s="269">
        <f>SUM(N187:N197)</f>
        <v>11</v>
      </c>
      <c r="O198" s="269">
        <f>SUM(O187:O197)</f>
        <v>11</v>
      </c>
      <c r="P198" s="269" t="s">
        <v>138</v>
      </c>
      <c r="Q198" s="269"/>
      <c r="R198" s="267">
        <f>SUM(R187:R197)</f>
        <v>0.43999999999999995</v>
      </c>
      <c r="S198" s="267">
        <f aca="true" t="shared" si="85" ref="S198:Z198">SUM(S187:S197)</f>
        <v>262.02</v>
      </c>
      <c r="T198" s="267">
        <f t="shared" si="85"/>
        <v>262.46000000000004</v>
      </c>
      <c r="U198" s="267">
        <f t="shared" si="85"/>
        <v>12068.56</v>
      </c>
      <c r="V198" s="284">
        <f t="shared" si="85"/>
        <v>12331.02</v>
      </c>
      <c r="W198" s="267">
        <f t="shared" si="85"/>
        <v>776.79</v>
      </c>
      <c r="X198" s="267">
        <f t="shared" si="85"/>
        <v>4400</v>
      </c>
      <c r="Y198" s="267">
        <f t="shared" si="85"/>
        <v>3300</v>
      </c>
      <c r="Z198" s="267">
        <f t="shared" si="85"/>
        <v>3300</v>
      </c>
      <c r="AA198" s="298">
        <f>SUM(AA187:AA197)</f>
        <v>11</v>
      </c>
      <c r="AB198" s="298">
        <f>SUM(AB187:AB197)</f>
        <v>11</v>
      </c>
      <c r="AC198" s="298">
        <v>12</v>
      </c>
      <c r="AD198" s="267">
        <f aca="true" t="shared" si="86" ref="AD198:AJ198">SUM(AD187:AD197)</f>
        <v>5.280000000000001</v>
      </c>
      <c r="AE198" s="267">
        <f t="shared" si="86"/>
        <v>3144.240000000001</v>
      </c>
      <c r="AF198" s="267">
        <f t="shared" si="86"/>
        <v>3149.5200000000004</v>
      </c>
      <c r="AG198" s="267">
        <f t="shared" si="86"/>
        <v>144822.72000000003</v>
      </c>
      <c r="AH198" s="267">
        <f t="shared" si="86"/>
        <v>9321.48</v>
      </c>
      <c r="AI198" s="267">
        <f t="shared" si="86"/>
        <v>11000</v>
      </c>
      <c r="AJ198" s="267">
        <f t="shared" si="86"/>
        <v>147972.24</v>
      </c>
      <c r="AK198" s="269">
        <v>11</v>
      </c>
      <c r="AL198" s="343"/>
    </row>
    <row r="199" spans="1:38" s="1" customFormat="1" ht="9" customHeight="1">
      <c r="A199" s="26">
        <v>189</v>
      </c>
      <c r="B199" s="76"/>
      <c r="C199" s="76"/>
      <c r="D199" s="76"/>
      <c r="E199" s="76"/>
      <c r="F199" s="76"/>
      <c r="G199" s="76"/>
      <c r="H199" s="76"/>
      <c r="I199" s="76"/>
      <c r="J199" s="77"/>
      <c r="K199" s="39"/>
      <c r="L199" s="314"/>
      <c r="M199" s="240"/>
      <c r="N199" s="240"/>
      <c r="O199" s="240"/>
      <c r="P199" s="240"/>
      <c r="Q199" s="240"/>
      <c r="R199" s="243"/>
      <c r="S199" s="243"/>
      <c r="T199" s="243"/>
      <c r="U199" s="244"/>
      <c r="V199" s="287"/>
      <c r="W199" s="306"/>
      <c r="X199" s="307"/>
      <c r="Y199" s="307"/>
      <c r="Z199" s="307"/>
      <c r="AA199" s="240"/>
      <c r="AB199" s="240"/>
      <c r="AC199" s="241"/>
      <c r="AD199" s="313"/>
      <c r="AE199" s="313"/>
      <c r="AF199" s="313"/>
      <c r="AG199" s="313"/>
      <c r="AH199" s="313"/>
      <c r="AI199" s="313"/>
      <c r="AJ199" s="313"/>
      <c r="AK199" s="240"/>
      <c r="AL199" s="310"/>
    </row>
    <row r="200" spans="1:38" s="57" customFormat="1" ht="20.25" customHeight="1">
      <c r="A200" s="26">
        <v>190</v>
      </c>
      <c r="B200" s="76" t="s">
        <v>410</v>
      </c>
      <c r="C200" s="76" t="s">
        <v>411</v>
      </c>
      <c r="D200" s="76" t="s">
        <v>848</v>
      </c>
      <c r="E200" s="76" t="s">
        <v>144</v>
      </c>
      <c r="F200" s="76" t="s">
        <v>629</v>
      </c>
      <c r="G200" s="76" t="s">
        <v>98</v>
      </c>
      <c r="H200" s="39"/>
      <c r="I200" s="76" t="s">
        <v>236</v>
      </c>
      <c r="J200" s="77">
        <v>1122.94</v>
      </c>
      <c r="K200" s="77">
        <v>23.66</v>
      </c>
      <c r="L200" s="314" t="s">
        <v>236</v>
      </c>
      <c r="M200" s="240" t="s">
        <v>144</v>
      </c>
      <c r="N200" s="240">
        <v>1</v>
      </c>
      <c r="O200" s="240">
        <v>1</v>
      </c>
      <c r="P200" s="240" t="s">
        <v>144</v>
      </c>
      <c r="Q200" s="240">
        <v>164</v>
      </c>
      <c r="R200" s="243">
        <v>0.04</v>
      </c>
      <c r="S200" s="243">
        <v>23.66</v>
      </c>
      <c r="T200" s="243">
        <f aca="true" t="shared" si="87" ref="T200:T207">SUM(R200:S200)</f>
        <v>23.7</v>
      </c>
      <c r="U200" s="244">
        <f aca="true" t="shared" si="88" ref="U200:U207">(V200-T200)</f>
        <v>1099.24</v>
      </c>
      <c r="V200" s="245">
        <v>1122.94</v>
      </c>
      <c r="W200" s="251">
        <v>70.46</v>
      </c>
      <c r="X200" s="247">
        <v>400</v>
      </c>
      <c r="Y200" s="247">
        <v>300</v>
      </c>
      <c r="Z200" s="247">
        <v>300</v>
      </c>
      <c r="AA200" s="240">
        <v>1</v>
      </c>
      <c r="AB200" s="240">
        <v>1</v>
      </c>
      <c r="AC200" s="241">
        <v>12</v>
      </c>
      <c r="AD200" s="248">
        <f aca="true" t="shared" si="89" ref="AD200:AD207">(R200*AC200)</f>
        <v>0.48</v>
      </c>
      <c r="AE200" s="248">
        <f aca="true" t="shared" si="90" ref="AE200:AE207">(S200*AC200)</f>
        <v>283.92</v>
      </c>
      <c r="AF200" s="248">
        <f aca="true" t="shared" si="91" ref="AF200:AF207">(T200*AC200)</f>
        <v>284.4</v>
      </c>
      <c r="AG200" s="248">
        <f aca="true" t="shared" si="92" ref="AG200:AG207">(U200*AC200)</f>
        <v>13190.880000000001</v>
      </c>
      <c r="AH200" s="248">
        <f aca="true" t="shared" si="93" ref="AH200:AH207">(W200*AC200)</f>
        <v>845.52</v>
      </c>
      <c r="AI200" s="248">
        <f aca="true" t="shared" si="94" ref="AI200:AI207">+X200+Y200+Z200</f>
        <v>1000</v>
      </c>
      <c r="AJ200" s="248">
        <f aca="true" t="shared" si="95" ref="AJ200:AJ207">(V200*AC200)</f>
        <v>13475.28</v>
      </c>
      <c r="AK200" s="241">
        <v>1</v>
      </c>
      <c r="AL200" s="310" t="s">
        <v>142</v>
      </c>
    </row>
    <row r="201" spans="1:38" s="57" customFormat="1" ht="20.25" customHeight="1">
      <c r="A201" s="26">
        <v>191</v>
      </c>
      <c r="B201" s="76" t="s">
        <v>412</v>
      </c>
      <c r="C201" s="76" t="s">
        <v>413</v>
      </c>
      <c r="D201" s="76" t="s">
        <v>849</v>
      </c>
      <c r="E201" s="76" t="s">
        <v>144</v>
      </c>
      <c r="F201" s="76" t="s">
        <v>629</v>
      </c>
      <c r="G201" s="76" t="s">
        <v>98</v>
      </c>
      <c r="H201" s="76" t="s">
        <v>895</v>
      </c>
      <c r="I201" s="63" t="s">
        <v>929</v>
      </c>
      <c r="J201" s="77">
        <v>1120.94</v>
      </c>
      <c r="K201" s="77">
        <v>23.66</v>
      </c>
      <c r="L201" s="296" t="s">
        <v>929</v>
      </c>
      <c r="M201" s="240" t="s">
        <v>144</v>
      </c>
      <c r="N201" s="240">
        <v>1</v>
      </c>
      <c r="O201" s="240">
        <v>1</v>
      </c>
      <c r="P201" s="240" t="s">
        <v>144</v>
      </c>
      <c r="Q201" s="240">
        <v>165</v>
      </c>
      <c r="R201" s="243">
        <v>0.04</v>
      </c>
      <c r="S201" s="243">
        <v>23.66</v>
      </c>
      <c r="T201" s="243">
        <f t="shared" si="87"/>
        <v>23.7</v>
      </c>
      <c r="U201" s="244">
        <f t="shared" si="88"/>
        <v>1097.24</v>
      </c>
      <c r="V201" s="245">
        <v>1120.94</v>
      </c>
      <c r="W201" s="263">
        <v>71.18</v>
      </c>
      <c r="X201" s="247">
        <v>400</v>
      </c>
      <c r="Y201" s="247">
        <v>300</v>
      </c>
      <c r="Z201" s="247">
        <v>300</v>
      </c>
      <c r="AA201" s="240">
        <v>1</v>
      </c>
      <c r="AB201" s="240">
        <v>1</v>
      </c>
      <c r="AC201" s="241">
        <v>12</v>
      </c>
      <c r="AD201" s="248">
        <f t="shared" si="89"/>
        <v>0.48</v>
      </c>
      <c r="AE201" s="248">
        <f t="shared" si="90"/>
        <v>283.92</v>
      </c>
      <c r="AF201" s="248">
        <f t="shared" si="91"/>
        <v>284.4</v>
      </c>
      <c r="AG201" s="248">
        <f t="shared" si="92"/>
        <v>13166.880000000001</v>
      </c>
      <c r="AH201" s="248">
        <f t="shared" si="93"/>
        <v>854.1600000000001</v>
      </c>
      <c r="AI201" s="248">
        <f t="shared" si="94"/>
        <v>1000</v>
      </c>
      <c r="AJ201" s="248">
        <f t="shared" si="95"/>
        <v>13451.28</v>
      </c>
      <c r="AK201" s="241">
        <v>2</v>
      </c>
      <c r="AL201" s="310" t="s">
        <v>145</v>
      </c>
    </row>
    <row r="202" spans="1:38" s="57" customFormat="1" ht="20.25" customHeight="1">
      <c r="A202" s="26">
        <v>192</v>
      </c>
      <c r="B202" s="76" t="s">
        <v>414</v>
      </c>
      <c r="C202" s="76" t="s">
        <v>415</v>
      </c>
      <c r="D202" s="76" t="s">
        <v>850</v>
      </c>
      <c r="E202" s="76" t="s">
        <v>144</v>
      </c>
      <c r="F202" s="76" t="s">
        <v>629</v>
      </c>
      <c r="G202" s="76" t="s">
        <v>98</v>
      </c>
      <c r="H202" s="76" t="s">
        <v>895</v>
      </c>
      <c r="I202" s="76" t="s">
        <v>928</v>
      </c>
      <c r="J202" s="77">
        <v>1103.79</v>
      </c>
      <c r="K202" s="77">
        <v>23.66</v>
      </c>
      <c r="L202" s="314" t="s">
        <v>928</v>
      </c>
      <c r="M202" s="240" t="s">
        <v>144</v>
      </c>
      <c r="N202" s="240">
        <v>1</v>
      </c>
      <c r="O202" s="240">
        <v>1</v>
      </c>
      <c r="P202" s="240" t="s">
        <v>144</v>
      </c>
      <c r="Q202" s="240">
        <v>166</v>
      </c>
      <c r="R202" s="243">
        <v>0.04</v>
      </c>
      <c r="S202" s="243">
        <v>23.66</v>
      </c>
      <c r="T202" s="243">
        <f t="shared" si="87"/>
        <v>23.7</v>
      </c>
      <c r="U202" s="244">
        <f t="shared" si="88"/>
        <v>1080.09</v>
      </c>
      <c r="V202" s="245">
        <v>1103.79</v>
      </c>
      <c r="W202" s="251">
        <v>69.64</v>
      </c>
      <c r="X202" s="247">
        <v>400</v>
      </c>
      <c r="Y202" s="247">
        <v>300</v>
      </c>
      <c r="Z202" s="247">
        <v>300</v>
      </c>
      <c r="AA202" s="240">
        <v>1</v>
      </c>
      <c r="AB202" s="240">
        <v>1</v>
      </c>
      <c r="AC202" s="241">
        <v>12</v>
      </c>
      <c r="AD202" s="248">
        <f t="shared" si="89"/>
        <v>0.48</v>
      </c>
      <c r="AE202" s="248">
        <f t="shared" si="90"/>
        <v>283.92</v>
      </c>
      <c r="AF202" s="248">
        <f t="shared" si="91"/>
        <v>284.4</v>
      </c>
      <c r="AG202" s="248">
        <f t="shared" si="92"/>
        <v>12961.079999999998</v>
      </c>
      <c r="AH202" s="248">
        <f t="shared" si="93"/>
        <v>835.6800000000001</v>
      </c>
      <c r="AI202" s="248">
        <f t="shared" si="94"/>
        <v>1000</v>
      </c>
      <c r="AJ202" s="248">
        <f t="shared" si="95"/>
        <v>13245.48</v>
      </c>
      <c r="AK202" s="241">
        <v>3</v>
      </c>
      <c r="AL202" s="310" t="s">
        <v>146</v>
      </c>
    </row>
    <row r="203" spans="1:38" s="57" customFormat="1" ht="20.25" customHeight="1">
      <c r="A203" s="26">
        <v>193</v>
      </c>
      <c r="B203" s="76" t="s">
        <v>416</v>
      </c>
      <c r="C203" s="76" t="s">
        <v>417</v>
      </c>
      <c r="D203" s="76" t="s">
        <v>851</v>
      </c>
      <c r="E203" s="76" t="s">
        <v>144</v>
      </c>
      <c r="F203" s="76" t="s">
        <v>629</v>
      </c>
      <c r="G203" s="76" t="s">
        <v>98</v>
      </c>
      <c r="H203" s="76" t="s">
        <v>895</v>
      </c>
      <c r="I203" s="76" t="s">
        <v>547</v>
      </c>
      <c r="J203" s="77">
        <v>1106.03</v>
      </c>
      <c r="K203" s="77">
        <v>23.66</v>
      </c>
      <c r="L203" s="314" t="s">
        <v>547</v>
      </c>
      <c r="M203" s="240" t="s">
        <v>144</v>
      </c>
      <c r="N203" s="240">
        <v>1</v>
      </c>
      <c r="O203" s="240">
        <v>1</v>
      </c>
      <c r="P203" s="240" t="s">
        <v>144</v>
      </c>
      <c r="Q203" s="240">
        <v>167</v>
      </c>
      <c r="R203" s="243">
        <v>0.04</v>
      </c>
      <c r="S203" s="243">
        <v>23.66</v>
      </c>
      <c r="T203" s="243">
        <f t="shared" si="87"/>
        <v>23.7</v>
      </c>
      <c r="U203" s="244">
        <f t="shared" si="88"/>
        <v>1082.33</v>
      </c>
      <c r="V203" s="245">
        <v>1106.03</v>
      </c>
      <c r="W203" s="251">
        <v>69.84</v>
      </c>
      <c r="X203" s="247">
        <v>400</v>
      </c>
      <c r="Y203" s="247">
        <v>300</v>
      </c>
      <c r="Z203" s="247">
        <v>300</v>
      </c>
      <c r="AA203" s="240">
        <v>1</v>
      </c>
      <c r="AB203" s="240">
        <v>1</v>
      </c>
      <c r="AC203" s="241">
        <v>12</v>
      </c>
      <c r="AD203" s="248">
        <f t="shared" si="89"/>
        <v>0.48</v>
      </c>
      <c r="AE203" s="248">
        <f t="shared" si="90"/>
        <v>283.92</v>
      </c>
      <c r="AF203" s="248">
        <f t="shared" si="91"/>
        <v>284.4</v>
      </c>
      <c r="AG203" s="248">
        <f t="shared" si="92"/>
        <v>12987.96</v>
      </c>
      <c r="AH203" s="248">
        <f t="shared" si="93"/>
        <v>838.08</v>
      </c>
      <c r="AI203" s="248">
        <f t="shared" si="94"/>
        <v>1000</v>
      </c>
      <c r="AJ203" s="248">
        <f t="shared" si="95"/>
        <v>13272.36</v>
      </c>
      <c r="AK203" s="241">
        <v>4</v>
      </c>
      <c r="AL203" s="310" t="s">
        <v>103</v>
      </c>
    </row>
    <row r="204" spans="1:38" s="57" customFormat="1" ht="20.25" customHeight="1">
      <c r="A204" s="26">
        <v>194</v>
      </c>
      <c r="B204" s="76" t="s">
        <v>418</v>
      </c>
      <c r="C204" s="76" t="s">
        <v>419</v>
      </c>
      <c r="D204" s="76" t="s">
        <v>852</v>
      </c>
      <c r="E204" s="76" t="s">
        <v>144</v>
      </c>
      <c r="F204" s="76" t="s">
        <v>629</v>
      </c>
      <c r="G204" s="76" t="s">
        <v>98</v>
      </c>
      <c r="H204" s="39"/>
      <c r="I204" s="76" t="s">
        <v>932</v>
      </c>
      <c r="J204" s="77">
        <v>1120.94</v>
      </c>
      <c r="K204" s="77">
        <v>23.66</v>
      </c>
      <c r="L204" s="314" t="s">
        <v>932</v>
      </c>
      <c r="M204" s="240" t="s">
        <v>144</v>
      </c>
      <c r="N204" s="240">
        <v>1</v>
      </c>
      <c r="O204" s="240">
        <v>1</v>
      </c>
      <c r="P204" s="240" t="s">
        <v>144</v>
      </c>
      <c r="Q204" s="240">
        <v>168</v>
      </c>
      <c r="R204" s="243">
        <v>0.04</v>
      </c>
      <c r="S204" s="243">
        <v>23.66</v>
      </c>
      <c r="T204" s="243">
        <f t="shared" si="87"/>
        <v>23.7</v>
      </c>
      <c r="U204" s="244">
        <f t="shared" si="88"/>
        <v>1097.24</v>
      </c>
      <c r="V204" s="245">
        <v>1120.94</v>
      </c>
      <c r="W204" s="251">
        <v>71.18</v>
      </c>
      <c r="X204" s="247">
        <v>400</v>
      </c>
      <c r="Y204" s="247">
        <v>300</v>
      </c>
      <c r="Z204" s="247">
        <v>300</v>
      </c>
      <c r="AA204" s="240">
        <v>1</v>
      </c>
      <c r="AB204" s="240">
        <v>1</v>
      </c>
      <c r="AC204" s="241">
        <v>12</v>
      </c>
      <c r="AD204" s="248">
        <f t="shared" si="89"/>
        <v>0.48</v>
      </c>
      <c r="AE204" s="248">
        <f t="shared" si="90"/>
        <v>283.92</v>
      </c>
      <c r="AF204" s="248">
        <f t="shared" si="91"/>
        <v>284.4</v>
      </c>
      <c r="AG204" s="248">
        <f t="shared" si="92"/>
        <v>13166.880000000001</v>
      </c>
      <c r="AH204" s="248">
        <f t="shared" si="93"/>
        <v>854.1600000000001</v>
      </c>
      <c r="AI204" s="248">
        <f t="shared" si="94"/>
        <v>1000</v>
      </c>
      <c r="AJ204" s="248">
        <f t="shared" si="95"/>
        <v>13451.28</v>
      </c>
      <c r="AK204" s="241">
        <v>5</v>
      </c>
      <c r="AL204" s="310" t="s">
        <v>145</v>
      </c>
    </row>
    <row r="205" spans="1:38" s="57" customFormat="1" ht="20.25" customHeight="1">
      <c r="A205" s="26">
        <v>195</v>
      </c>
      <c r="B205" s="76" t="s">
        <v>420</v>
      </c>
      <c r="C205" s="76" t="s">
        <v>421</v>
      </c>
      <c r="D205" s="76" t="s">
        <v>853</v>
      </c>
      <c r="E205" s="76" t="s">
        <v>144</v>
      </c>
      <c r="F205" s="76" t="s">
        <v>629</v>
      </c>
      <c r="G205" s="76" t="s">
        <v>98</v>
      </c>
      <c r="H205" s="76" t="s">
        <v>895</v>
      </c>
      <c r="I205" s="76" t="s">
        <v>918</v>
      </c>
      <c r="J205" s="77">
        <v>1111.38</v>
      </c>
      <c r="K205" s="77">
        <v>23.66</v>
      </c>
      <c r="L205" s="314" t="s">
        <v>918</v>
      </c>
      <c r="M205" s="240" t="s">
        <v>144</v>
      </c>
      <c r="N205" s="240">
        <v>1</v>
      </c>
      <c r="O205" s="240">
        <v>1</v>
      </c>
      <c r="P205" s="240" t="s">
        <v>144</v>
      </c>
      <c r="Q205" s="240">
        <v>169</v>
      </c>
      <c r="R205" s="243">
        <v>0.04</v>
      </c>
      <c r="S205" s="243">
        <v>23.66</v>
      </c>
      <c r="T205" s="243">
        <f t="shared" si="87"/>
        <v>23.7</v>
      </c>
      <c r="U205" s="244">
        <f t="shared" si="88"/>
        <v>1087.68</v>
      </c>
      <c r="V205" s="245">
        <v>1111.38</v>
      </c>
      <c r="W205" s="251">
        <v>70.32</v>
      </c>
      <c r="X205" s="247">
        <v>400</v>
      </c>
      <c r="Y205" s="247">
        <v>300</v>
      </c>
      <c r="Z205" s="247">
        <v>300</v>
      </c>
      <c r="AA205" s="240">
        <v>1</v>
      </c>
      <c r="AB205" s="240">
        <v>1</v>
      </c>
      <c r="AC205" s="241">
        <v>12</v>
      </c>
      <c r="AD205" s="248">
        <f t="shared" si="89"/>
        <v>0.48</v>
      </c>
      <c r="AE205" s="248">
        <f t="shared" si="90"/>
        <v>283.92</v>
      </c>
      <c r="AF205" s="248">
        <f t="shared" si="91"/>
        <v>284.4</v>
      </c>
      <c r="AG205" s="248">
        <f t="shared" si="92"/>
        <v>13052.16</v>
      </c>
      <c r="AH205" s="248">
        <f t="shared" si="93"/>
        <v>843.8399999999999</v>
      </c>
      <c r="AI205" s="248">
        <f t="shared" si="94"/>
        <v>1000</v>
      </c>
      <c r="AJ205" s="248">
        <f t="shared" si="95"/>
        <v>13336.560000000001</v>
      </c>
      <c r="AK205" s="241">
        <v>6</v>
      </c>
      <c r="AL205" s="310" t="s">
        <v>99</v>
      </c>
    </row>
    <row r="206" spans="1:38" s="57" customFormat="1" ht="20.25" customHeight="1">
      <c r="A206" s="26">
        <v>196</v>
      </c>
      <c r="B206" s="76" t="s">
        <v>422</v>
      </c>
      <c r="C206" s="76" t="s">
        <v>423</v>
      </c>
      <c r="D206" s="76" t="s">
        <v>854</v>
      </c>
      <c r="E206" s="76" t="s">
        <v>144</v>
      </c>
      <c r="F206" s="76" t="s">
        <v>627</v>
      </c>
      <c r="G206" s="76" t="s">
        <v>104</v>
      </c>
      <c r="H206" s="76" t="s">
        <v>897</v>
      </c>
      <c r="I206" s="76" t="s">
        <v>926</v>
      </c>
      <c r="J206" s="77">
        <v>1233.52</v>
      </c>
      <c r="K206" s="77">
        <v>23.66</v>
      </c>
      <c r="L206" s="314" t="s">
        <v>926</v>
      </c>
      <c r="M206" s="240" t="s">
        <v>144</v>
      </c>
      <c r="N206" s="240">
        <v>1</v>
      </c>
      <c r="O206" s="240">
        <v>1</v>
      </c>
      <c r="P206" s="240" t="s">
        <v>144</v>
      </c>
      <c r="Q206" s="240">
        <v>170</v>
      </c>
      <c r="R206" s="243">
        <v>0.04</v>
      </c>
      <c r="S206" s="243">
        <v>23.66</v>
      </c>
      <c r="T206" s="243">
        <f t="shared" si="87"/>
        <v>23.7</v>
      </c>
      <c r="U206" s="244">
        <f t="shared" si="88"/>
        <v>1209.82</v>
      </c>
      <c r="V206" s="245">
        <v>1233.52</v>
      </c>
      <c r="W206" s="251">
        <v>81.32</v>
      </c>
      <c r="X206" s="247">
        <v>400</v>
      </c>
      <c r="Y206" s="247">
        <v>300</v>
      </c>
      <c r="Z206" s="247">
        <v>300</v>
      </c>
      <c r="AA206" s="240">
        <v>1</v>
      </c>
      <c r="AB206" s="240">
        <v>1</v>
      </c>
      <c r="AC206" s="241">
        <v>12</v>
      </c>
      <c r="AD206" s="248">
        <f t="shared" si="89"/>
        <v>0.48</v>
      </c>
      <c r="AE206" s="248">
        <f t="shared" si="90"/>
        <v>283.92</v>
      </c>
      <c r="AF206" s="248">
        <f t="shared" si="91"/>
        <v>284.4</v>
      </c>
      <c r="AG206" s="248">
        <f t="shared" si="92"/>
        <v>14517.84</v>
      </c>
      <c r="AH206" s="248">
        <f t="shared" si="93"/>
        <v>975.8399999999999</v>
      </c>
      <c r="AI206" s="248">
        <f t="shared" si="94"/>
        <v>1000</v>
      </c>
      <c r="AJ206" s="248">
        <f t="shared" si="95"/>
        <v>14802.24</v>
      </c>
      <c r="AK206" s="241">
        <v>7</v>
      </c>
      <c r="AL206" s="310" t="s">
        <v>113</v>
      </c>
    </row>
    <row r="207" spans="1:38" s="57" customFormat="1" ht="20.25" customHeight="1">
      <c r="A207" s="26">
        <v>197</v>
      </c>
      <c r="B207" s="63" t="s">
        <v>424</v>
      </c>
      <c r="C207" s="38" t="s">
        <v>425</v>
      </c>
      <c r="D207" s="63" t="s">
        <v>855</v>
      </c>
      <c r="E207" s="63" t="s">
        <v>144</v>
      </c>
      <c r="F207" s="63" t="s">
        <v>629</v>
      </c>
      <c r="G207" s="63" t="s">
        <v>98</v>
      </c>
      <c r="H207" s="63" t="s">
        <v>895</v>
      </c>
      <c r="I207" s="63" t="s">
        <v>229</v>
      </c>
      <c r="J207" s="65">
        <v>1078.5</v>
      </c>
      <c r="K207" s="65"/>
      <c r="L207" s="296" t="s">
        <v>229</v>
      </c>
      <c r="M207" s="240" t="s">
        <v>144</v>
      </c>
      <c r="N207" s="240">
        <v>1</v>
      </c>
      <c r="O207" s="240">
        <v>1</v>
      </c>
      <c r="P207" s="240" t="s">
        <v>144</v>
      </c>
      <c r="Q207" s="240">
        <v>171</v>
      </c>
      <c r="R207" s="243">
        <v>0.04</v>
      </c>
      <c r="S207" s="243">
        <v>23.66</v>
      </c>
      <c r="T207" s="243">
        <f t="shared" si="87"/>
        <v>23.7</v>
      </c>
      <c r="U207" s="244">
        <f t="shared" si="88"/>
        <v>1054.8</v>
      </c>
      <c r="V207" s="245">
        <v>1078.5</v>
      </c>
      <c r="W207" s="263">
        <v>70.07</v>
      </c>
      <c r="X207" s="247">
        <v>400</v>
      </c>
      <c r="Y207" s="247">
        <v>300</v>
      </c>
      <c r="Z207" s="247">
        <v>300</v>
      </c>
      <c r="AA207" s="240">
        <v>1</v>
      </c>
      <c r="AB207" s="240">
        <v>1</v>
      </c>
      <c r="AC207" s="241">
        <v>12</v>
      </c>
      <c r="AD207" s="248">
        <f t="shared" si="89"/>
        <v>0.48</v>
      </c>
      <c r="AE207" s="248">
        <f t="shared" si="90"/>
        <v>283.92</v>
      </c>
      <c r="AF207" s="248">
        <f t="shared" si="91"/>
        <v>284.4</v>
      </c>
      <c r="AG207" s="248">
        <f t="shared" si="92"/>
        <v>12657.599999999999</v>
      </c>
      <c r="AH207" s="248">
        <f t="shared" si="93"/>
        <v>840.8399999999999</v>
      </c>
      <c r="AI207" s="248">
        <f t="shared" si="94"/>
        <v>1000</v>
      </c>
      <c r="AJ207" s="248">
        <f t="shared" si="95"/>
        <v>12942</v>
      </c>
      <c r="AK207" s="241">
        <v>8</v>
      </c>
      <c r="AL207" s="310" t="s">
        <v>113</v>
      </c>
    </row>
    <row r="208" spans="1:38" s="61" customFormat="1" ht="19.5" customHeight="1">
      <c r="A208" s="26">
        <v>198</v>
      </c>
      <c r="B208" s="63"/>
      <c r="C208" s="38"/>
      <c r="D208" s="63"/>
      <c r="E208" s="63"/>
      <c r="F208" s="63"/>
      <c r="G208" s="63"/>
      <c r="H208" s="63"/>
      <c r="I208" s="63"/>
      <c r="J208" s="65">
        <f>SUM(J200:J207)</f>
        <v>8998.039999999999</v>
      </c>
      <c r="K208" s="64"/>
      <c r="L208" s="283"/>
      <c r="M208" s="269" t="s">
        <v>144</v>
      </c>
      <c r="N208" s="269">
        <f>SUM(N200:N207)</f>
        <v>8</v>
      </c>
      <c r="O208" s="269">
        <f>SUM(O200:O207)</f>
        <v>8</v>
      </c>
      <c r="P208" s="269" t="s">
        <v>144</v>
      </c>
      <c r="Q208" s="269"/>
      <c r="R208" s="345">
        <f>SUM(R200:R207)</f>
        <v>0.32</v>
      </c>
      <c r="S208" s="345">
        <f aca="true" t="shared" si="96" ref="S208:Z208">SUM(S200:S207)</f>
        <v>189.28</v>
      </c>
      <c r="T208" s="345">
        <f t="shared" si="96"/>
        <v>189.59999999999997</v>
      </c>
      <c r="U208" s="345">
        <f t="shared" si="96"/>
        <v>8808.439999999999</v>
      </c>
      <c r="V208" s="260">
        <f t="shared" si="96"/>
        <v>8998.039999999999</v>
      </c>
      <c r="W208" s="345">
        <f t="shared" si="96"/>
        <v>574.01</v>
      </c>
      <c r="X208" s="345">
        <f t="shared" si="96"/>
        <v>3200</v>
      </c>
      <c r="Y208" s="345">
        <f t="shared" si="96"/>
        <v>2400</v>
      </c>
      <c r="Z208" s="345">
        <f t="shared" si="96"/>
        <v>2400</v>
      </c>
      <c r="AA208" s="269">
        <f>SUM(AA200:AA207)</f>
        <v>8</v>
      </c>
      <c r="AB208" s="269">
        <f>SUM(AB200:AB207)</f>
        <v>8</v>
      </c>
      <c r="AC208" s="255">
        <v>12</v>
      </c>
      <c r="AD208" s="345">
        <f aca="true" t="shared" si="97" ref="AD208:AI208">SUM(AD200:AD207)</f>
        <v>3.84</v>
      </c>
      <c r="AE208" s="345">
        <f t="shared" si="97"/>
        <v>2271.36</v>
      </c>
      <c r="AF208" s="345">
        <f t="shared" si="97"/>
        <v>2275.2000000000003</v>
      </c>
      <c r="AG208" s="345">
        <f t="shared" si="97"/>
        <v>105701.28</v>
      </c>
      <c r="AH208" s="345">
        <f t="shared" si="97"/>
        <v>6888.120000000001</v>
      </c>
      <c r="AI208" s="345">
        <f t="shared" si="97"/>
        <v>8000</v>
      </c>
      <c r="AJ208" s="345">
        <f>SUM(AJ200:AJ207)</f>
        <v>107976.48000000001</v>
      </c>
      <c r="AK208" s="255">
        <v>8</v>
      </c>
      <c r="AL208" s="305"/>
    </row>
    <row r="209" spans="1:38" s="57" customFormat="1" ht="20.25" customHeight="1">
      <c r="A209" s="26">
        <v>200</v>
      </c>
      <c r="B209" s="76" t="s">
        <v>426</v>
      </c>
      <c r="C209" s="76" t="s">
        <v>427</v>
      </c>
      <c r="D209" s="76" t="s">
        <v>856</v>
      </c>
      <c r="E209" s="76" t="s">
        <v>147</v>
      </c>
      <c r="F209" s="76" t="s">
        <v>627</v>
      </c>
      <c r="G209" s="76" t="s">
        <v>98</v>
      </c>
      <c r="H209" s="76" t="s">
        <v>898</v>
      </c>
      <c r="I209" s="51" t="s">
        <v>920</v>
      </c>
      <c r="J209" s="77">
        <v>1116.26</v>
      </c>
      <c r="K209" s="77">
        <v>23.51</v>
      </c>
      <c r="L209" s="320" t="s">
        <v>920</v>
      </c>
      <c r="M209" s="240" t="s">
        <v>147</v>
      </c>
      <c r="N209" s="240">
        <v>1</v>
      </c>
      <c r="O209" s="240">
        <v>1</v>
      </c>
      <c r="P209" s="240" t="s">
        <v>147</v>
      </c>
      <c r="Q209" s="240">
        <v>172</v>
      </c>
      <c r="R209" s="243">
        <v>0.04</v>
      </c>
      <c r="S209" s="243">
        <v>23.51</v>
      </c>
      <c r="T209" s="243">
        <f aca="true" t="shared" si="98" ref="T209:T223">SUM(R209:S209)</f>
        <v>23.55</v>
      </c>
      <c r="U209" s="244">
        <f aca="true" t="shared" si="99" ref="U209:U224">(V209-T209)</f>
        <v>1092.71</v>
      </c>
      <c r="V209" s="250">
        <v>1116.26</v>
      </c>
      <c r="W209" s="251">
        <v>70.76</v>
      </c>
      <c r="X209" s="247">
        <v>400</v>
      </c>
      <c r="Y209" s="247">
        <v>300</v>
      </c>
      <c r="Z209" s="247">
        <v>300</v>
      </c>
      <c r="AA209" s="240">
        <v>1</v>
      </c>
      <c r="AB209" s="240">
        <v>1</v>
      </c>
      <c r="AC209" s="241">
        <v>12</v>
      </c>
      <c r="AD209" s="248">
        <f aca="true" t="shared" si="100" ref="AD209:AD224">(R209*AC209)</f>
        <v>0.48</v>
      </c>
      <c r="AE209" s="248">
        <f aca="true" t="shared" si="101" ref="AE209:AE224">(S209*AC209)</f>
        <v>282.12</v>
      </c>
      <c r="AF209" s="248">
        <f aca="true" t="shared" si="102" ref="AF209:AF224">(T209*AC209)</f>
        <v>282.6</v>
      </c>
      <c r="AG209" s="248">
        <f aca="true" t="shared" si="103" ref="AG209:AG224">(U209*AC209)</f>
        <v>13112.52</v>
      </c>
      <c r="AH209" s="248">
        <f aca="true" t="shared" si="104" ref="AH209:AH224">(W209*AC209)</f>
        <v>849.1200000000001</v>
      </c>
      <c r="AI209" s="248">
        <f aca="true" t="shared" si="105" ref="AI209:AI224">+X209+Y209+Z209</f>
        <v>1000</v>
      </c>
      <c r="AJ209" s="248">
        <f aca="true" t="shared" si="106" ref="AJ209:AJ224">(V209*AC209)</f>
        <v>13395.119999999999</v>
      </c>
      <c r="AK209" s="241">
        <v>1</v>
      </c>
      <c r="AL209" s="310" t="s">
        <v>148</v>
      </c>
    </row>
    <row r="210" spans="1:38" s="57" customFormat="1" ht="20.25" customHeight="1">
      <c r="A210" s="26">
        <v>201</v>
      </c>
      <c r="B210" s="76" t="s">
        <v>428</v>
      </c>
      <c r="C210" s="76" t="s">
        <v>429</v>
      </c>
      <c r="D210" s="76" t="s">
        <v>857</v>
      </c>
      <c r="E210" s="76" t="s">
        <v>147</v>
      </c>
      <c r="F210" s="76" t="s">
        <v>627</v>
      </c>
      <c r="G210" s="76" t="s">
        <v>98</v>
      </c>
      <c r="H210" s="76" t="s">
        <v>897</v>
      </c>
      <c r="I210" s="76" t="s">
        <v>229</v>
      </c>
      <c r="J210" s="77">
        <v>1116.26</v>
      </c>
      <c r="K210" s="77">
        <v>23.51</v>
      </c>
      <c r="L210" s="314" t="s">
        <v>229</v>
      </c>
      <c r="M210" s="240" t="s">
        <v>147</v>
      </c>
      <c r="N210" s="240">
        <v>1</v>
      </c>
      <c r="O210" s="240">
        <v>1</v>
      </c>
      <c r="P210" s="240" t="s">
        <v>147</v>
      </c>
      <c r="Q210" s="240">
        <v>173</v>
      </c>
      <c r="R210" s="243">
        <v>0.04</v>
      </c>
      <c r="S210" s="243">
        <v>23.51</v>
      </c>
      <c r="T210" s="243">
        <f t="shared" si="98"/>
        <v>23.55</v>
      </c>
      <c r="U210" s="244">
        <f t="shared" si="99"/>
        <v>1092.71</v>
      </c>
      <c r="V210" s="245">
        <v>1116.26</v>
      </c>
      <c r="W210" s="251">
        <v>70.76</v>
      </c>
      <c r="X210" s="247">
        <v>400</v>
      </c>
      <c r="Y210" s="247">
        <v>300</v>
      </c>
      <c r="Z210" s="247">
        <v>300</v>
      </c>
      <c r="AA210" s="240">
        <v>1</v>
      </c>
      <c r="AB210" s="240">
        <v>1</v>
      </c>
      <c r="AC210" s="241">
        <v>12</v>
      </c>
      <c r="AD210" s="248">
        <f t="shared" si="100"/>
        <v>0.48</v>
      </c>
      <c r="AE210" s="248">
        <f t="shared" si="101"/>
        <v>282.12</v>
      </c>
      <c r="AF210" s="248">
        <f t="shared" si="102"/>
        <v>282.6</v>
      </c>
      <c r="AG210" s="248">
        <f t="shared" si="103"/>
        <v>13112.52</v>
      </c>
      <c r="AH210" s="248">
        <f t="shared" si="104"/>
        <v>849.1200000000001</v>
      </c>
      <c r="AI210" s="248">
        <f t="shared" si="105"/>
        <v>1000</v>
      </c>
      <c r="AJ210" s="248">
        <f t="shared" si="106"/>
        <v>13395.119999999999</v>
      </c>
      <c r="AK210" s="241">
        <v>2</v>
      </c>
      <c r="AL210" s="310" t="s">
        <v>149</v>
      </c>
    </row>
    <row r="211" spans="1:38" s="57" customFormat="1" ht="20.25" customHeight="1">
      <c r="A211" s="26">
        <v>202</v>
      </c>
      <c r="B211" s="76" t="s">
        <v>430</v>
      </c>
      <c r="C211" s="76" t="s">
        <v>431</v>
      </c>
      <c r="D211" s="76" t="s">
        <v>858</v>
      </c>
      <c r="E211" s="76" t="s">
        <v>147</v>
      </c>
      <c r="F211" s="76" t="s">
        <v>629</v>
      </c>
      <c r="G211" s="76" t="s">
        <v>98</v>
      </c>
      <c r="H211" s="76" t="s">
        <v>895</v>
      </c>
      <c r="I211" s="76" t="s">
        <v>191</v>
      </c>
      <c r="J211" s="77">
        <v>1058.16</v>
      </c>
      <c r="K211" s="77">
        <v>23.51</v>
      </c>
      <c r="L211" s="314" t="s">
        <v>191</v>
      </c>
      <c r="M211" s="240" t="s">
        <v>147</v>
      </c>
      <c r="N211" s="240">
        <v>1</v>
      </c>
      <c r="O211" s="240">
        <v>1</v>
      </c>
      <c r="P211" s="240" t="s">
        <v>147</v>
      </c>
      <c r="Q211" s="240">
        <v>174</v>
      </c>
      <c r="R211" s="243">
        <v>0.04</v>
      </c>
      <c r="S211" s="243">
        <v>23.51</v>
      </c>
      <c r="T211" s="243">
        <f t="shared" si="98"/>
        <v>23.55</v>
      </c>
      <c r="U211" s="244">
        <f t="shared" si="99"/>
        <v>1034.6100000000001</v>
      </c>
      <c r="V211" s="245">
        <v>1058.16</v>
      </c>
      <c r="W211" s="251">
        <v>65.53</v>
      </c>
      <c r="X211" s="247">
        <v>400</v>
      </c>
      <c r="Y211" s="247">
        <v>300</v>
      </c>
      <c r="Z211" s="247">
        <v>300</v>
      </c>
      <c r="AA211" s="240">
        <v>1</v>
      </c>
      <c r="AB211" s="240">
        <v>1</v>
      </c>
      <c r="AC211" s="241">
        <v>12</v>
      </c>
      <c r="AD211" s="248">
        <f t="shared" si="100"/>
        <v>0.48</v>
      </c>
      <c r="AE211" s="248">
        <f t="shared" si="101"/>
        <v>282.12</v>
      </c>
      <c r="AF211" s="248">
        <f t="shared" si="102"/>
        <v>282.6</v>
      </c>
      <c r="AG211" s="248">
        <f t="shared" si="103"/>
        <v>12415.320000000002</v>
      </c>
      <c r="AH211" s="248">
        <f t="shared" si="104"/>
        <v>786.36</v>
      </c>
      <c r="AI211" s="248">
        <f t="shared" si="105"/>
        <v>1000</v>
      </c>
      <c r="AJ211" s="248">
        <f t="shared" si="106"/>
        <v>12697.920000000002</v>
      </c>
      <c r="AK211" s="241">
        <v>3</v>
      </c>
      <c r="AL211" s="310" t="s">
        <v>150</v>
      </c>
    </row>
    <row r="212" spans="1:38" s="57" customFormat="1" ht="20.25" customHeight="1">
      <c r="A212" s="26">
        <v>203</v>
      </c>
      <c r="B212" s="76" t="s">
        <v>432</v>
      </c>
      <c r="C212" s="76" t="s">
        <v>433</v>
      </c>
      <c r="D212" s="76" t="s">
        <v>859</v>
      </c>
      <c r="E212" s="76" t="s">
        <v>147</v>
      </c>
      <c r="F212" s="76" t="s">
        <v>627</v>
      </c>
      <c r="G212" s="76" t="s">
        <v>98</v>
      </c>
      <c r="H212" s="76" t="s">
        <v>899</v>
      </c>
      <c r="I212" s="63" t="s">
        <v>923</v>
      </c>
      <c r="J212" s="77">
        <v>1111.84</v>
      </c>
      <c r="K212" s="77">
        <v>23.51</v>
      </c>
      <c r="L212" s="296" t="s">
        <v>923</v>
      </c>
      <c r="M212" s="240" t="s">
        <v>147</v>
      </c>
      <c r="N212" s="240">
        <v>1</v>
      </c>
      <c r="O212" s="240">
        <v>1</v>
      </c>
      <c r="P212" s="240" t="s">
        <v>147</v>
      </c>
      <c r="Q212" s="240">
        <v>175</v>
      </c>
      <c r="R212" s="243">
        <v>0.04</v>
      </c>
      <c r="S212" s="243">
        <v>23.51</v>
      </c>
      <c r="T212" s="243">
        <f t="shared" si="98"/>
        <v>23.55</v>
      </c>
      <c r="U212" s="244">
        <f t="shared" si="99"/>
        <v>1088.29</v>
      </c>
      <c r="V212" s="245">
        <v>1111.84</v>
      </c>
      <c r="W212" s="251">
        <v>70.37</v>
      </c>
      <c r="X212" s="247">
        <v>400</v>
      </c>
      <c r="Y212" s="247">
        <v>300</v>
      </c>
      <c r="Z212" s="247">
        <v>300</v>
      </c>
      <c r="AA212" s="240">
        <v>1</v>
      </c>
      <c r="AB212" s="240">
        <v>1</v>
      </c>
      <c r="AC212" s="241">
        <v>12</v>
      </c>
      <c r="AD212" s="248">
        <f t="shared" si="100"/>
        <v>0.48</v>
      </c>
      <c r="AE212" s="248">
        <f t="shared" si="101"/>
        <v>282.12</v>
      </c>
      <c r="AF212" s="248">
        <f t="shared" si="102"/>
        <v>282.6</v>
      </c>
      <c r="AG212" s="248">
        <f t="shared" si="103"/>
        <v>13059.48</v>
      </c>
      <c r="AH212" s="248">
        <f t="shared" si="104"/>
        <v>844.44</v>
      </c>
      <c r="AI212" s="248">
        <f t="shared" si="105"/>
        <v>1000</v>
      </c>
      <c r="AJ212" s="248">
        <f t="shared" si="106"/>
        <v>13342.079999999998</v>
      </c>
      <c r="AK212" s="241">
        <v>4</v>
      </c>
      <c r="AL212" s="310" t="s">
        <v>103</v>
      </c>
    </row>
    <row r="213" spans="1:38" s="57" customFormat="1" ht="20.25" customHeight="1">
      <c r="A213" s="26">
        <v>204</v>
      </c>
      <c r="B213" s="76" t="s">
        <v>434</v>
      </c>
      <c r="C213" s="76" t="s">
        <v>435</v>
      </c>
      <c r="D213" s="76" t="s">
        <v>860</v>
      </c>
      <c r="E213" s="76" t="s">
        <v>147</v>
      </c>
      <c r="F213" s="76" t="s">
        <v>629</v>
      </c>
      <c r="G213" s="76" t="s">
        <v>104</v>
      </c>
      <c r="H213" s="76" t="s">
        <v>895</v>
      </c>
      <c r="I213" s="63" t="s">
        <v>923</v>
      </c>
      <c r="J213" s="77">
        <v>1042.88</v>
      </c>
      <c r="K213" s="77">
        <v>23.51</v>
      </c>
      <c r="L213" s="296" t="s">
        <v>923</v>
      </c>
      <c r="M213" s="240" t="s">
        <v>147</v>
      </c>
      <c r="N213" s="240">
        <v>1</v>
      </c>
      <c r="O213" s="240">
        <v>1</v>
      </c>
      <c r="P213" s="240" t="s">
        <v>147</v>
      </c>
      <c r="Q213" s="240">
        <v>176</v>
      </c>
      <c r="R213" s="243">
        <v>0.04</v>
      </c>
      <c r="S213" s="243">
        <v>23.51</v>
      </c>
      <c r="T213" s="243">
        <f t="shared" si="98"/>
        <v>23.55</v>
      </c>
      <c r="U213" s="244">
        <f t="shared" si="99"/>
        <v>1019.3300000000002</v>
      </c>
      <c r="V213" s="245">
        <v>1042.88</v>
      </c>
      <c r="W213" s="251">
        <v>64.16</v>
      </c>
      <c r="X213" s="247">
        <v>400</v>
      </c>
      <c r="Y213" s="247">
        <v>300</v>
      </c>
      <c r="Z213" s="247">
        <v>300</v>
      </c>
      <c r="AA213" s="240">
        <v>1</v>
      </c>
      <c r="AB213" s="240">
        <v>1</v>
      </c>
      <c r="AC213" s="241">
        <v>12</v>
      </c>
      <c r="AD213" s="248">
        <f t="shared" si="100"/>
        <v>0.48</v>
      </c>
      <c r="AE213" s="248">
        <f t="shared" si="101"/>
        <v>282.12</v>
      </c>
      <c r="AF213" s="248">
        <f t="shared" si="102"/>
        <v>282.6</v>
      </c>
      <c r="AG213" s="248">
        <f t="shared" si="103"/>
        <v>12231.960000000003</v>
      </c>
      <c r="AH213" s="248">
        <f t="shared" si="104"/>
        <v>769.92</v>
      </c>
      <c r="AI213" s="248">
        <f t="shared" si="105"/>
        <v>1000</v>
      </c>
      <c r="AJ213" s="248">
        <f t="shared" si="106"/>
        <v>12514.560000000001</v>
      </c>
      <c r="AK213" s="241">
        <v>5</v>
      </c>
      <c r="AL213" s="310" t="s">
        <v>103</v>
      </c>
    </row>
    <row r="214" spans="1:38" s="57" customFormat="1" ht="20.25" customHeight="1">
      <c r="A214" s="26">
        <v>205</v>
      </c>
      <c r="B214" s="76" t="s">
        <v>436</v>
      </c>
      <c r="C214" s="76" t="s">
        <v>437</v>
      </c>
      <c r="D214" s="76" t="s">
        <v>861</v>
      </c>
      <c r="E214" s="76" t="s">
        <v>147</v>
      </c>
      <c r="F214" s="76" t="s">
        <v>627</v>
      </c>
      <c r="G214" s="76" t="s">
        <v>98</v>
      </c>
      <c r="H214" s="76" t="s">
        <v>897</v>
      </c>
      <c r="I214" s="63" t="s">
        <v>925</v>
      </c>
      <c r="J214" s="77">
        <v>1061.77</v>
      </c>
      <c r="K214" s="77">
        <v>23.51</v>
      </c>
      <c r="L214" s="296" t="s">
        <v>925</v>
      </c>
      <c r="M214" s="240" t="s">
        <v>147</v>
      </c>
      <c r="N214" s="240">
        <v>1</v>
      </c>
      <c r="O214" s="240">
        <v>1</v>
      </c>
      <c r="P214" s="240" t="s">
        <v>147</v>
      </c>
      <c r="Q214" s="240">
        <v>177</v>
      </c>
      <c r="R214" s="243">
        <v>0.04</v>
      </c>
      <c r="S214" s="243">
        <v>23.51</v>
      </c>
      <c r="T214" s="243">
        <f t="shared" si="98"/>
        <v>23.55</v>
      </c>
      <c r="U214" s="244">
        <f t="shared" si="99"/>
        <v>1038.22</v>
      </c>
      <c r="V214" s="245">
        <v>1061.77</v>
      </c>
      <c r="W214" s="251">
        <v>65.86</v>
      </c>
      <c r="X214" s="247">
        <v>400</v>
      </c>
      <c r="Y214" s="247">
        <v>300</v>
      </c>
      <c r="Z214" s="247">
        <v>300</v>
      </c>
      <c r="AA214" s="240">
        <v>1</v>
      </c>
      <c r="AB214" s="240">
        <v>1</v>
      </c>
      <c r="AC214" s="241">
        <v>12</v>
      </c>
      <c r="AD214" s="248">
        <f t="shared" si="100"/>
        <v>0.48</v>
      </c>
      <c r="AE214" s="248">
        <f t="shared" si="101"/>
        <v>282.12</v>
      </c>
      <c r="AF214" s="248">
        <f t="shared" si="102"/>
        <v>282.6</v>
      </c>
      <c r="AG214" s="248">
        <f t="shared" si="103"/>
        <v>12458.64</v>
      </c>
      <c r="AH214" s="248">
        <f t="shared" si="104"/>
        <v>790.3199999999999</v>
      </c>
      <c r="AI214" s="248">
        <f t="shared" si="105"/>
        <v>1000</v>
      </c>
      <c r="AJ214" s="248">
        <f t="shared" si="106"/>
        <v>12741.24</v>
      </c>
      <c r="AK214" s="241">
        <v>6</v>
      </c>
      <c r="AL214" s="310" t="s">
        <v>113</v>
      </c>
    </row>
    <row r="215" spans="1:38" s="57" customFormat="1" ht="20.25" customHeight="1">
      <c r="A215" s="26">
        <v>206</v>
      </c>
      <c r="B215" s="76" t="s">
        <v>438</v>
      </c>
      <c r="C215" s="76" t="s">
        <v>439</v>
      </c>
      <c r="D215" s="76" t="s">
        <v>862</v>
      </c>
      <c r="E215" s="76" t="s">
        <v>147</v>
      </c>
      <c r="F215" s="76" t="s">
        <v>627</v>
      </c>
      <c r="G215" s="76" t="s">
        <v>98</v>
      </c>
      <c r="H215" s="76" t="s">
        <v>897</v>
      </c>
      <c r="I215" s="76" t="s">
        <v>926</v>
      </c>
      <c r="J215" s="77">
        <v>1111.84</v>
      </c>
      <c r="K215" s="77">
        <v>23.51</v>
      </c>
      <c r="L215" s="314" t="s">
        <v>926</v>
      </c>
      <c r="M215" s="240" t="s">
        <v>147</v>
      </c>
      <c r="N215" s="240">
        <v>1</v>
      </c>
      <c r="O215" s="240">
        <v>1</v>
      </c>
      <c r="P215" s="240" t="s">
        <v>147</v>
      </c>
      <c r="Q215" s="240">
        <v>178</v>
      </c>
      <c r="R215" s="243">
        <v>0.04</v>
      </c>
      <c r="S215" s="243">
        <v>23.51</v>
      </c>
      <c r="T215" s="243">
        <f t="shared" si="98"/>
        <v>23.55</v>
      </c>
      <c r="U215" s="244">
        <f t="shared" si="99"/>
        <v>1088.29</v>
      </c>
      <c r="V215" s="245">
        <v>1111.84</v>
      </c>
      <c r="W215" s="251">
        <v>70.37</v>
      </c>
      <c r="X215" s="247">
        <v>400</v>
      </c>
      <c r="Y215" s="247">
        <v>300</v>
      </c>
      <c r="Z215" s="247">
        <v>300</v>
      </c>
      <c r="AA215" s="240">
        <v>1</v>
      </c>
      <c r="AB215" s="240">
        <v>1</v>
      </c>
      <c r="AC215" s="241">
        <v>12</v>
      </c>
      <c r="AD215" s="248">
        <f t="shared" si="100"/>
        <v>0.48</v>
      </c>
      <c r="AE215" s="248">
        <f t="shared" si="101"/>
        <v>282.12</v>
      </c>
      <c r="AF215" s="248">
        <f t="shared" si="102"/>
        <v>282.6</v>
      </c>
      <c r="AG215" s="248">
        <f t="shared" si="103"/>
        <v>13059.48</v>
      </c>
      <c r="AH215" s="248">
        <f t="shared" si="104"/>
        <v>844.44</v>
      </c>
      <c r="AI215" s="248">
        <f t="shared" si="105"/>
        <v>1000</v>
      </c>
      <c r="AJ215" s="248">
        <f t="shared" si="106"/>
        <v>13342.079999999998</v>
      </c>
      <c r="AK215" s="241">
        <v>7</v>
      </c>
      <c r="AL215" s="310" t="s">
        <v>114</v>
      </c>
    </row>
    <row r="216" spans="1:38" s="57" customFormat="1" ht="20.25" customHeight="1">
      <c r="A216" s="26">
        <v>207</v>
      </c>
      <c r="B216" s="76" t="s">
        <v>440</v>
      </c>
      <c r="C216" s="76" t="s">
        <v>441</v>
      </c>
      <c r="D216" s="76" t="s">
        <v>863</v>
      </c>
      <c r="E216" s="76" t="s">
        <v>147</v>
      </c>
      <c r="F216" s="76" t="s">
        <v>629</v>
      </c>
      <c r="G216" s="76" t="s">
        <v>98</v>
      </c>
      <c r="H216" s="39"/>
      <c r="I216" s="76" t="s">
        <v>924</v>
      </c>
      <c r="J216" s="77">
        <v>1116.26</v>
      </c>
      <c r="K216" s="77">
        <v>23.51</v>
      </c>
      <c r="L216" s="314" t="s">
        <v>924</v>
      </c>
      <c r="M216" s="240" t="s">
        <v>147</v>
      </c>
      <c r="N216" s="240">
        <v>1</v>
      </c>
      <c r="O216" s="240">
        <v>1</v>
      </c>
      <c r="P216" s="240" t="s">
        <v>147</v>
      </c>
      <c r="Q216" s="240">
        <v>179</v>
      </c>
      <c r="R216" s="243">
        <v>0.04</v>
      </c>
      <c r="S216" s="243">
        <v>23.51</v>
      </c>
      <c r="T216" s="243">
        <f t="shared" si="98"/>
        <v>23.55</v>
      </c>
      <c r="U216" s="244">
        <f t="shared" si="99"/>
        <v>1092.71</v>
      </c>
      <c r="V216" s="245">
        <v>1116.26</v>
      </c>
      <c r="W216" s="251">
        <v>70.76</v>
      </c>
      <c r="X216" s="247">
        <v>400</v>
      </c>
      <c r="Y216" s="247">
        <v>300</v>
      </c>
      <c r="Z216" s="247">
        <v>300</v>
      </c>
      <c r="AA216" s="240">
        <v>1</v>
      </c>
      <c r="AB216" s="240">
        <v>1</v>
      </c>
      <c r="AC216" s="241">
        <v>12</v>
      </c>
      <c r="AD216" s="248">
        <f t="shared" si="100"/>
        <v>0.48</v>
      </c>
      <c r="AE216" s="248">
        <f t="shared" si="101"/>
        <v>282.12</v>
      </c>
      <c r="AF216" s="248">
        <f t="shared" si="102"/>
        <v>282.6</v>
      </c>
      <c r="AG216" s="248">
        <f t="shared" si="103"/>
        <v>13112.52</v>
      </c>
      <c r="AH216" s="248">
        <f t="shared" si="104"/>
        <v>849.1200000000001</v>
      </c>
      <c r="AI216" s="248">
        <f t="shared" si="105"/>
        <v>1000</v>
      </c>
      <c r="AJ216" s="248">
        <f t="shared" si="106"/>
        <v>13395.119999999999</v>
      </c>
      <c r="AK216" s="241">
        <v>8</v>
      </c>
      <c r="AL216" s="310" t="s">
        <v>148</v>
      </c>
    </row>
    <row r="217" spans="1:38" s="57" customFormat="1" ht="20.25" customHeight="1">
      <c r="A217" s="26">
        <v>208</v>
      </c>
      <c r="B217" s="76" t="s">
        <v>442</v>
      </c>
      <c r="C217" s="76" t="s">
        <v>443</v>
      </c>
      <c r="D217" s="76" t="s">
        <v>864</v>
      </c>
      <c r="E217" s="76" t="s">
        <v>147</v>
      </c>
      <c r="F217" s="76" t="s">
        <v>629</v>
      </c>
      <c r="G217" s="76" t="s">
        <v>98</v>
      </c>
      <c r="H217" s="39"/>
      <c r="I217" s="76" t="s">
        <v>211</v>
      </c>
      <c r="J217" s="77">
        <v>1116.36</v>
      </c>
      <c r="K217" s="77">
        <v>23.51</v>
      </c>
      <c r="L217" s="314" t="s">
        <v>211</v>
      </c>
      <c r="M217" s="240" t="s">
        <v>147</v>
      </c>
      <c r="N217" s="240">
        <v>1</v>
      </c>
      <c r="O217" s="240">
        <v>1</v>
      </c>
      <c r="P217" s="240" t="s">
        <v>147</v>
      </c>
      <c r="Q217" s="240">
        <v>180</v>
      </c>
      <c r="R217" s="243">
        <v>0.04</v>
      </c>
      <c r="S217" s="243">
        <v>23.51</v>
      </c>
      <c r="T217" s="243">
        <f t="shared" si="98"/>
        <v>23.55</v>
      </c>
      <c r="U217" s="244">
        <f t="shared" si="99"/>
        <v>1092.81</v>
      </c>
      <c r="V217" s="245">
        <v>1116.36</v>
      </c>
      <c r="W217" s="251">
        <v>70.77</v>
      </c>
      <c r="X217" s="247">
        <v>400</v>
      </c>
      <c r="Y217" s="247">
        <v>300</v>
      </c>
      <c r="Z217" s="247">
        <v>300</v>
      </c>
      <c r="AA217" s="240">
        <v>1</v>
      </c>
      <c r="AB217" s="240">
        <v>1</v>
      </c>
      <c r="AC217" s="241">
        <v>12</v>
      </c>
      <c r="AD217" s="248">
        <f t="shared" si="100"/>
        <v>0.48</v>
      </c>
      <c r="AE217" s="248">
        <f t="shared" si="101"/>
        <v>282.12</v>
      </c>
      <c r="AF217" s="248">
        <f t="shared" si="102"/>
        <v>282.6</v>
      </c>
      <c r="AG217" s="248">
        <f t="shared" si="103"/>
        <v>13113.72</v>
      </c>
      <c r="AH217" s="248">
        <f t="shared" si="104"/>
        <v>849.24</v>
      </c>
      <c r="AI217" s="248">
        <f t="shared" si="105"/>
        <v>1000</v>
      </c>
      <c r="AJ217" s="248">
        <f t="shared" si="106"/>
        <v>13396.32</v>
      </c>
      <c r="AK217" s="241">
        <v>9</v>
      </c>
      <c r="AL217" s="310" t="s">
        <v>103</v>
      </c>
    </row>
    <row r="218" spans="1:38" s="57" customFormat="1" ht="20.25" customHeight="1">
      <c r="A218" s="26">
        <v>209</v>
      </c>
      <c r="B218" s="76" t="s">
        <v>444</v>
      </c>
      <c r="C218" s="76" t="s">
        <v>445</v>
      </c>
      <c r="D218" s="76" t="s">
        <v>865</v>
      </c>
      <c r="E218" s="76" t="s">
        <v>147</v>
      </c>
      <c r="F218" s="76" t="s">
        <v>629</v>
      </c>
      <c r="G218" s="76" t="s">
        <v>98</v>
      </c>
      <c r="H218" s="76" t="s">
        <v>895</v>
      </c>
      <c r="I218" s="76" t="s">
        <v>932</v>
      </c>
      <c r="J218" s="77">
        <v>1116.26</v>
      </c>
      <c r="K218" s="77">
        <v>23.51</v>
      </c>
      <c r="L218" s="314" t="s">
        <v>932</v>
      </c>
      <c r="M218" s="240" t="s">
        <v>147</v>
      </c>
      <c r="N218" s="240">
        <v>1</v>
      </c>
      <c r="O218" s="240">
        <v>1</v>
      </c>
      <c r="P218" s="240" t="s">
        <v>147</v>
      </c>
      <c r="Q218" s="240">
        <v>181</v>
      </c>
      <c r="R218" s="243">
        <v>0.04</v>
      </c>
      <c r="S218" s="243">
        <v>23.51</v>
      </c>
      <c r="T218" s="243">
        <f t="shared" si="98"/>
        <v>23.55</v>
      </c>
      <c r="U218" s="244">
        <f t="shared" si="99"/>
        <v>1092.71</v>
      </c>
      <c r="V218" s="245">
        <v>1116.26</v>
      </c>
      <c r="W218" s="251">
        <v>70.76</v>
      </c>
      <c r="X218" s="247">
        <v>400</v>
      </c>
      <c r="Y218" s="247">
        <v>300</v>
      </c>
      <c r="Z218" s="247">
        <v>300</v>
      </c>
      <c r="AA218" s="240">
        <v>1</v>
      </c>
      <c r="AB218" s="240">
        <v>1</v>
      </c>
      <c r="AC218" s="241">
        <v>12</v>
      </c>
      <c r="AD218" s="248">
        <f t="shared" si="100"/>
        <v>0.48</v>
      </c>
      <c r="AE218" s="248">
        <f t="shared" si="101"/>
        <v>282.12</v>
      </c>
      <c r="AF218" s="248">
        <f t="shared" si="102"/>
        <v>282.6</v>
      </c>
      <c r="AG218" s="248">
        <f t="shared" si="103"/>
        <v>13112.52</v>
      </c>
      <c r="AH218" s="248">
        <f t="shared" si="104"/>
        <v>849.1200000000001</v>
      </c>
      <c r="AI218" s="248">
        <f t="shared" si="105"/>
        <v>1000</v>
      </c>
      <c r="AJ218" s="248">
        <f t="shared" si="106"/>
        <v>13395.119999999999</v>
      </c>
      <c r="AK218" s="241">
        <v>10</v>
      </c>
      <c r="AL218" s="310" t="s">
        <v>103</v>
      </c>
    </row>
    <row r="219" spans="1:38" s="57" customFormat="1" ht="20.25" customHeight="1">
      <c r="A219" s="26">
        <v>210</v>
      </c>
      <c r="B219" s="76" t="s">
        <v>446</v>
      </c>
      <c r="C219" s="76" t="s">
        <v>447</v>
      </c>
      <c r="D219" s="76" t="s">
        <v>866</v>
      </c>
      <c r="E219" s="76" t="s">
        <v>147</v>
      </c>
      <c r="F219" s="76" t="s">
        <v>629</v>
      </c>
      <c r="G219" s="76" t="s">
        <v>98</v>
      </c>
      <c r="H219" s="39"/>
      <c r="I219" s="76" t="s">
        <v>194</v>
      </c>
      <c r="J219" s="77">
        <v>1113.44</v>
      </c>
      <c r="K219" s="77">
        <v>23.51</v>
      </c>
      <c r="L219" s="314" t="s">
        <v>194</v>
      </c>
      <c r="M219" s="240" t="s">
        <v>147</v>
      </c>
      <c r="N219" s="240">
        <v>1</v>
      </c>
      <c r="O219" s="240">
        <v>1</v>
      </c>
      <c r="P219" s="240" t="s">
        <v>147</v>
      </c>
      <c r="Q219" s="240">
        <v>182</v>
      </c>
      <c r="R219" s="243">
        <v>0.04</v>
      </c>
      <c r="S219" s="243">
        <v>23.51</v>
      </c>
      <c r="T219" s="243">
        <f t="shared" si="98"/>
        <v>23.55</v>
      </c>
      <c r="U219" s="244">
        <f t="shared" si="99"/>
        <v>1089.89</v>
      </c>
      <c r="V219" s="245">
        <v>1113.44</v>
      </c>
      <c r="W219" s="251">
        <v>70.51</v>
      </c>
      <c r="X219" s="247">
        <v>400</v>
      </c>
      <c r="Y219" s="247">
        <v>300</v>
      </c>
      <c r="Z219" s="247">
        <v>300</v>
      </c>
      <c r="AA219" s="240">
        <v>1</v>
      </c>
      <c r="AB219" s="240">
        <v>1</v>
      </c>
      <c r="AC219" s="241">
        <v>12</v>
      </c>
      <c r="AD219" s="248">
        <f t="shared" si="100"/>
        <v>0.48</v>
      </c>
      <c r="AE219" s="248">
        <f t="shared" si="101"/>
        <v>282.12</v>
      </c>
      <c r="AF219" s="248">
        <f t="shared" si="102"/>
        <v>282.6</v>
      </c>
      <c r="AG219" s="248">
        <f t="shared" si="103"/>
        <v>13078.68</v>
      </c>
      <c r="AH219" s="248">
        <f t="shared" si="104"/>
        <v>846.1200000000001</v>
      </c>
      <c r="AI219" s="248">
        <f t="shared" si="105"/>
        <v>1000</v>
      </c>
      <c r="AJ219" s="248">
        <f t="shared" si="106"/>
        <v>13361.28</v>
      </c>
      <c r="AK219" s="241">
        <v>11</v>
      </c>
      <c r="AL219" s="310" t="s">
        <v>126</v>
      </c>
    </row>
    <row r="220" spans="1:38" s="57" customFormat="1" ht="20.25" customHeight="1">
      <c r="A220" s="26">
        <v>211</v>
      </c>
      <c r="B220" s="76" t="s">
        <v>448</v>
      </c>
      <c r="C220" s="76" t="s">
        <v>449</v>
      </c>
      <c r="D220" s="76" t="s">
        <v>867</v>
      </c>
      <c r="E220" s="76" t="s">
        <v>147</v>
      </c>
      <c r="F220" s="76" t="s">
        <v>629</v>
      </c>
      <c r="G220" s="76" t="s">
        <v>98</v>
      </c>
      <c r="H220" s="39"/>
      <c r="I220" s="76" t="s">
        <v>932</v>
      </c>
      <c r="J220" s="77">
        <v>1110.09</v>
      </c>
      <c r="K220" s="77">
        <v>23.51</v>
      </c>
      <c r="L220" s="314" t="s">
        <v>932</v>
      </c>
      <c r="M220" s="240" t="s">
        <v>147</v>
      </c>
      <c r="N220" s="240">
        <v>1</v>
      </c>
      <c r="O220" s="240">
        <v>1</v>
      </c>
      <c r="P220" s="240" t="s">
        <v>147</v>
      </c>
      <c r="Q220" s="240">
        <v>183</v>
      </c>
      <c r="R220" s="243">
        <v>0.04</v>
      </c>
      <c r="S220" s="243">
        <v>23.51</v>
      </c>
      <c r="T220" s="243">
        <f t="shared" si="98"/>
        <v>23.55</v>
      </c>
      <c r="U220" s="244">
        <f t="shared" si="99"/>
        <v>1086.54</v>
      </c>
      <c r="V220" s="245">
        <v>1110.09</v>
      </c>
      <c r="W220" s="251">
        <v>70.21</v>
      </c>
      <c r="X220" s="247">
        <v>400</v>
      </c>
      <c r="Y220" s="247">
        <v>300</v>
      </c>
      <c r="Z220" s="247">
        <v>300</v>
      </c>
      <c r="AA220" s="240">
        <v>1</v>
      </c>
      <c r="AB220" s="240">
        <v>1</v>
      </c>
      <c r="AC220" s="241">
        <v>12</v>
      </c>
      <c r="AD220" s="248">
        <f t="shared" si="100"/>
        <v>0.48</v>
      </c>
      <c r="AE220" s="248">
        <f t="shared" si="101"/>
        <v>282.12</v>
      </c>
      <c r="AF220" s="248">
        <f t="shared" si="102"/>
        <v>282.6</v>
      </c>
      <c r="AG220" s="248">
        <f t="shared" si="103"/>
        <v>13038.48</v>
      </c>
      <c r="AH220" s="248">
        <f t="shared" si="104"/>
        <v>842.52</v>
      </c>
      <c r="AI220" s="248">
        <f t="shared" si="105"/>
        <v>1000</v>
      </c>
      <c r="AJ220" s="248">
        <f t="shared" si="106"/>
        <v>13321.079999999998</v>
      </c>
      <c r="AK220" s="241">
        <v>12</v>
      </c>
      <c r="AL220" s="310" t="s">
        <v>152</v>
      </c>
    </row>
    <row r="221" spans="1:38" s="57" customFormat="1" ht="20.25" customHeight="1">
      <c r="A221" s="26">
        <v>212</v>
      </c>
      <c r="B221" s="76" t="s">
        <v>450</v>
      </c>
      <c r="C221" s="76" t="s">
        <v>451</v>
      </c>
      <c r="D221" s="76" t="s">
        <v>868</v>
      </c>
      <c r="E221" s="76" t="s">
        <v>147</v>
      </c>
      <c r="F221" s="76" t="s">
        <v>627</v>
      </c>
      <c r="G221" s="76" t="s">
        <v>98</v>
      </c>
      <c r="H221" s="76" t="s">
        <v>899</v>
      </c>
      <c r="I221" s="76" t="s">
        <v>211</v>
      </c>
      <c r="J221" s="77">
        <v>1092.82</v>
      </c>
      <c r="K221" s="77">
        <v>23.51</v>
      </c>
      <c r="L221" s="314" t="s">
        <v>211</v>
      </c>
      <c r="M221" s="240" t="s">
        <v>147</v>
      </c>
      <c r="N221" s="240">
        <v>1</v>
      </c>
      <c r="O221" s="240">
        <v>1</v>
      </c>
      <c r="P221" s="240" t="s">
        <v>147</v>
      </c>
      <c r="Q221" s="240">
        <v>184</v>
      </c>
      <c r="R221" s="243">
        <v>0.04</v>
      </c>
      <c r="S221" s="243">
        <v>23.51</v>
      </c>
      <c r="T221" s="243">
        <f t="shared" si="98"/>
        <v>23.55</v>
      </c>
      <c r="U221" s="244">
        <f t="shared" si="99"/>
        <v>1069.27</v>
      </c>
      <c r="V221" s="245">
        <v>1092.82</v>
      </c>
      <c r="W221" s="251">
        <v>68.65</v>
      </c>
      <c r="X221" s="247">
        <v>400</v>
      </c>
      <c r="Y221" s="247">
        <v>300</v>
      </c>
      <c r="Z221" s="247">
        <v>300</v>
      </c>
      <c r="AA221" s="240">
        <v>1</v>
      </c>
      <c r="AB221" s="240">
        <v>1</v>
      </c>
      <c r="AC221" s="241">
        <v>12</v>
      </c>
      <c r="AD221" s="248">
        <f t="shared" si="100"/>
        <v>0.48</v>
      </c>
      <c r="AE221" s="248">
        <f t="shared" si="101"/>
        <v>282.12</v>
      </c>
      <c r="AF221" s="248">
        <f t="shared" si="102"/>
        <v>282.6</v>
      </c>
      <c r="AG221" s="248">
        <f t="shared" si="103"/>
        <v>12831.24</v>
      </c>
      <c r="AH221" s="248">
        <f t="shared" si="104"/>
        <v>823.8000000000001</v>
      </c>
      <c r="AI221" s="248">
        <f t="shared" si="105"/>
        <v>1000</v>
      </c>
      <c r="AJ221" s="248">
        <f t="shared" si="106"/>
        <v>13113.84</v>
      </c>
      <c r="AK221" s="241">
        <v>13</v>
      </c>
      <c r="AL221" s="310" t="s">
        <v>103</v>
      </c>
    </row>
    <row r="222" spans="1:38" s="57" customFormat="1" ht="20.25" customHeight="1">
      <c r="A222" s="26">
        <v>213</v>
      </c>
      <c r="B222" s="63" t="s">
        <v>603</v>
      </c>
      <c r="C222" s="38" t="s">
        <v>604</v>
      </c>
      <c r="D222" s="63" t="s">
        <v>869</v>
      </c>
      <c r="E222" s="63" t="s">
        <v>147</v>
      </c>
      <c r="F222" s="63" t="s">
        <v>627</v>
      </c>
      <c r="G222" s="63" t="s">
        <v>98</v>
      </c>
      <c r="H222" s="63" t="s">
        <v>897</v>
      </c>
      <c r="I222" s="51" t="s">
        <v>920</v>
      </c>
      <c r="J222" s="65">
        <v>1078.5</v>
      </c>
      <c r="K222" s="64"/>
      <c r="L222" s="320" t="s">
        <v>920</v>
      </c>
      <c r="M222" s="240" t="s">
        <v>147</v>
      </c>
      <c r="N222" s="240">
        <v>1</v>
      </c>
      <c r="O222" s="240">
        <v>1</v>
      </c>
      <c r="P222" s="240" t="s">
        <v>147</v>
      </c>
      <c r="Q222" s="240">
        <v>185</v>
      </c>
      <c r="R222" s="243">
        <v>0.04</v>
      </c>
      <c r="S222" s="243">
        <v>23.51</v>
      </c>
      <c r="T222" s="243">
        <f t="shared" si="98"/>
        <v>23.55</v>
      </c>
      <c r="U222" s="244">
        <f t="shared" si="99"/>
        <v>1054.95</v>
      </c>
      <c r="V222" s="250">
        <v>1078.5</v>
      </c>
      <c r="W222" s="263">
        <v>70.07</v>
      </c>
      <c r="X222" s="247">
        <v>400</v>
      </c>
      <c r="Y222" s="247">
        <v>300</v>
      </c>
      <c r="Z222" s="247">
        <v>300</v>
      </c>
      <c r="AA222" s="240">
        <v>1</v>
      </c>
      <c r="AB222" s="240">
        <v>1</v>
      </c>
      <c r="AC222" s="241">
        <v>12</v>
      </c>
      <c r="AD222" s="248">
        <f t="shared" si="100"/>
        <v>0.48</v>
      </c>
      <c r="AE222" s="248">
        <f t="shared" si="101"/>
        <v>282.12</v>
      </c>
      <c r="AF222" s="248">
        <f t="shared" si="102"/>
        <v>282.6</v>
      </c>
      <c r="AG222" s="248">
        <f t="shared" si="103"/>
        <v>12659.400000000001</v>
      </c>
      <c r="AH222" s="248">
        <f t="shared" si="104"/>
        <v>840.8399999999999</v>
      </c>
      <c r="AI222" s="248">
        <f t="shared" si="105"/>
        <v>1000</v>
      </c>
      <c r="AJ222" s="248">
        <f t="shared" si="106"/>
        <v>12942</v>
      </c>
      <c r="AK222" s="241">
        <v>14</v>
      </c>
      <c r="AL222" s="310" t="s">
        <v>150</v>
      </c>
    </row>
    <row r="223" spans="1:38" s="57" customFormat="1" ht="20.25" customHeight="1">
      <c r="A223" s="26">
        <v>214</v>
      </c>
      <c r="B223" s="63" t="s">
        <v>601</v>
      </c>
      <c r="C223" s="38" t="s">
        <v>602</v>
      </c>
      <c r="D223" s="63" t="s">
        <v>870</v>
      </c>
      <c r="E223" s="63" t="s">
        <v>147</v>
      </c>
      <c r="F223" s="63" t="s">
        <v>627</v>
      </c>
      <c r="G223" s="63" t="s">
        <v>98</v>
      </c>
      <c r="H223" s="63" t="s">
        <v>899</v>
      </c>
      <c r="I223" s="63" t="s">
        <v>211</v>
      </c>
      <c r="J223" s="65">
        <v>1078.5</v>
      </c>
      <c r="K223" s="65"/>
      <c r="L223" s="296" t="s">
        <v>211</v>
      </c>
      <c r="M223" s="240" t="s">
        <v>147</v>
      </c>
      <c r="N223" s="240">
        <v>1</v>
      </c>
      <c r="O223" s="240">
        <v>1</v>
      </c>
      <c r="P223" s="240" t="s">
        <v>147</v>
      </c>
      <c r="Q223" s="240">
        <v>186</v>
      </c>
      <c r="R223" s="243">
        <v>0.04</v>
      </c>
      <c r="S223" s="243">
        <v>23.51</v>
      </c>
      <c r="T223" s="243">
        <f t="shared" si="98"/>
        <v>23.55</v>
      </c>
      <c r="U223" s="244">
        <f t="shared" si="99"/>
        <v>1054.95</v>
      </c>
      <c r="V223" s="250">
        <v>1078.5</v>
      </c>
      <c r="W223" s="263">
        <v>70.07</v>
      </c>
      <c r="X223" s="247">
        <v>400</v>
      </c>
      <c r="Y223" s="247">
        <v>300</v>
      </c>
      <c r="Z223" s="247">
        <v>300</v>
      </c>
      <c r="AA223" s="240">
        <v>1</v>
      </c>
      <c r="AB223" s="240">
        <v>1</v>
      </c>
      <c r="AC223" s="241">
        <v>12</v>
      </c>
      <c r="AD223" s="248">
        <f t="shared" si="100"/>
        <v>0.48</v>
      </c>
      <c r="AE223" s="248">
        <f t="shared" si="101"/>
        <v>282.12</v>
      </c>
      <c r="AF223" s="248">
        <f t="shared" si="102"/>
        <v>282.6</v>
      </c>
      <c r="AG223" s="248">
        <f t="shared" si="103"/>
        <v>12659.400000000001</v>
      </c>
      <c r="AH223" s="248">
        <f t="shared" si="104"/>
        <v>840.8399999999999</v>
      </c>
      <c r="AI223" s="248">
        <f t="shared" si="105"/>
        <v>1000</v>
      </c>
      <c r="AJ223" s="248">
        <f t="shared" si="106"/>
        <v>12942</v>
      </c>
      <c r="AK223" s="241">
        <v>15</v>
      </c>
      <c r="AL223" s="310" t="s">
        <v>151</v>
      </c>
    </row>
    <row r="224" spans="1:38" s="171" customFormat="1" ht="20.25" customHeight="1">
      <c r="A224" s="153">
        <v>215</v>
      </c>
      <c r="B224" s="141"/>
      <c r="C224" s="170" t="s">
        <v>572</v>
      </c>
      <c r="D224" s="141"/>
      <c r="E224" s="141"/>
      <c r="F224" s="141"/>
      <c r="G224" s="141"/>
      <c r="H224" s="141"/>
      <c r="I224" s="141"/>
      <c r="J224" s="168">
        <v>1665.11</v>
      </c>
      <c r="K224" s="143"/>
      <c r="L224" s="346" t="s">
        <v>211</v>
      </c>
      <c r="M224" s="279" t="s">
        <v>147</v>
      </c>
      <c r="N224" s="279">
        <v>1</v>
      </c>
      <c r="O224" s="279"/>
      <c r="P224" s="279" t="s">
        <v>147</v>
      </c>
      <c r="Q224" s="279">
        <v>187</v>
      </c>
      <c r="R224" s="274">
        <v>0.04</v>
      </c>
      <c r="S224" s="274">
        <v>23.51</v>
      </c>
      <c r="T224" s="274">
        <f>SUM(R224:S224)</f>
        <v>23.55</v>
      </c>
      <c r="U224" s="275">
        <f t="shared" si="99"/>
        <v>1641.56</v>
      </c>
      <c r="V224" s="276">
        <v>1665.11</v>
      </c>
      <c r="W224" s="277">
        <v>122.86</v>
      </c>
      <c r="X224" s="278">
        <v>400</v>
      </c>
      <c r="Y224" s="278">
        <v>300</v>
      </c>
      <c r="Z224" s="278">
        <v>300</v>
      </c>
      <c r="AA224" s="279">
        <v>1</v>
      </c>
      <c r="AB224" s="279"/>
      <c r="AC224" s="280">
        <v>12</v>
      </c>
      <c r="AD224" s="281">
        <f t="shared" si="100"/>
        <v>0.48</v>
      </c>
      <c r="AE224" s="281">
        <f t="shared" si="101"/>
        <v>282.12</v>
      </c>
      <c r="AF224" s="281">
        <f t="shared" si="102"/>
        <v>282.6</v>
      </c>
      <c r="AG224" s="281">
        <f t="shared" si="103"/>
        <v>19698.72</v>
      </c>
      <c r="AH224" s="281">
        <f t="shared" si="104"/>
        <v>1474.32</v>
      </c>
      <c r="AI224" s="281">
        <f t="shared" si="105"/>
        <v>1000</v>
      </c>
      <c r="AJ224" s="281">
        <f t="shared" si="106"/>
        <v>19981.32</v>
      </c>
      <c r="AK224" s="280"/>
      <c r="AL224" s="282" t="s">
        <v>86</v>
      </c>
    </row>
    <row r="225" spans="1:38" s="57" customFormat="1" ht="18.75" customHeight="1">
      <c r="A225" s="26">
        <v>216</v>
      </c>
      <c r="B225" s="76"/>
      <c r="C225" s="76"/>
      <c r="D225" s="76"/>
      <c r="E225" s="76"/>
      <c r="F225" s="76"/>
      <c r="G225" s="76"/>
      <c r="H225" s="76"/>
      <c r="I225" s="76"/>
      <c r="J225" s="67">
        <f>SUM(J209:J224)</f>
        <v>18106.350000000002</v>
      </c>
      <c r="K225" s="39"/>
      <c r="L225" s="269"/>
      <c r="M225" s="269" t="s">
        <v>147</v>
      </c>
      <c r="N225" s="269">
        <f>SUM(N209:N224)</f>
        <v>16</v>
      </c>
      <c r="O225" s="269">
        <f>SUM(O209:O224)</f>
        <v>15</v>
      </c>
      <c r="P225" s="269" t="s">
        <v>147</v>
      </c>
      <c r="Q225" s="269"/>
      <c r="R225" s="345">
        <f>SUM(R209:R224)</f>
        <v>0.64</v>
      </c>
      <c r="S225" s="345">
        <f aca="true" t="shared" si="107" ref="S225:Z225">SUM(S209:S224)</f>
        <v>376.1599999999999</v>
      </c>
      <c r="T225" s="345">
        <f t="shared" si="107"/>
        <v>376.8000000000001</v>
      </c>
      <c r="U225" s="345">
        <f t="shared" si="107"/>
        <v>17729.550000000003</v>
      </c>
      <c r="V225" s="260">
        <f t="shared" si="107"/>
        <v>18106.350000000002</v>
      </c>
      <c r="W225" s="345">
        <f t="shared" si="107"/>
        <v>1162.4699999999998</v>
      </c>
      <c r="X225" s="345">
        <f t="shared" si="107"/>
        <v>6400</v>
      </c>
      <c r="Y225" s="345">
        <f t="shared" si="107"/>
        <v>4800</v>
      </c>
      <c r="Z225" s="345">
        <f t="shared" si="107"/>
        <v>4800</v>
      </c>
      <c r="AA225" s="269">
        <f>SUM(AA209:AA224)</f>
        <v>16</v>
      </c>
      <c r="AB225" s="269">
        <f>SUM(AB209:AB224)</f>
        <v>15</v>
      </c>
      <c r="AC225" s="255">
        <v>12</v>
      </c>
      <c r="AD225" s="345">
        <f aca="true" t="shared" si="108" ref="AD225:AI225">SUM(AD209:AD224)</f>
        <v>7.680000000000003</v>
      </c>
      <c r="AE225" s="345">
        <f t="shared" si="108"/>
        <v>4513.919999999999</v>
      </c>
      <c r="AF225" s="345">
        <f t="shared" si="108"/>
        <v>4521.599999999999</v>
      </c>
      <c r="AG225" s="345">
        <f t="shared" si="108"/>
        <v>212754.6</v>
      </c>
      <c r="AH225" s="345">
        <f t="shared" si="108"/>
        <v>13949.64</v>
      </c>
      <c r="AI225" s="345">
        <f t="shared" si="108"/>
        <v>16000</v>
      </c>
      <c r="AJ225" s="345">
        <f>SUM(AJ209:AJ224)</f>
        <v>217276.19999999998</v>
      </c>
      <c r="AK225" s="269">
        <v>15</v>
      </c>
      <c r="AL225" s="343"/>
    </row>
    <row r="226" spans="1:38" s="57" customFormat="1" ht="20.25" customHeight="1">
      <c r="A226" s="26">
        <v>218</v>
      </c>
      <c r="B226" s="76" t="s">
        <v>619</v>
      </c>
      <c r="C226" s="76" t="s">
        <v>620</v>
      </c>
      <c r="D226" s="76" t="s">
        <v>872</v>
      </c>
      <c r="E226" s="76" t="s">
        <v>873</v>
      </c>
      <c r="F226" s="76" t="s">
        <v>153</v>
      </c>
      <c r="G226" s="76" t="s">
        <v>629</v>
      </c>
      <c r="H226" s="76" t="s">
        <v>98</v>
      </c>
      <c r="I226" s="51" t="s">
        <v>920</v>
      </c>
      <c r="J226" s="77">
        <v>1078.5</v>
      </c>
      <c r="K226" s="39"/>
      <c r="L226" s="320" t="s">
        <v>920</v>
      </c>
      <c r="M226" s="240" t="s">
        <v>153</v>
      </c>
      <c r="N226" s="240">
        <v>1</v>
      </c>
      <c r="O226" s="240">
        <v>1</v>
      </c>
      <c r="P226" s="240" t="s">
        <v>153</v>
      </c>
      <c r="Q226" s="240">
        <v>188</v>
      </c>
      <c r="R226" s="243">
        <v>0.04</v>
      </c>
      <c r="S226" s="243">
        <v>23.35</v>
      </c>
      <c r="T226" s="243">
        <f>SUM(R226:S226)</f>
        <v>23.39</v>
      </c>
      <c r="U226" s="244">
        <f>(V226-T226)</f>
        <v>1055.11</v>
      </c>
      <c r="V226" s="250">
        <v>1078.5</v>
      </c>
      <c r="W226" s="263">
        <v>70.07</v>
      </c>
      <c r="X226" s="247">
        <v>400</v>
      </c>
      <c r="Y226" s="247">
        <v>300</v>
      </c>
      <c r="Z226" s="247">
        <v>300</v>
      </c>
      <c r="AA226" s="240">
        <v>1</v>
      </c>
      <c r="AB226" s="240">
        <v>1</v>
      </c>
      <c r="AC226" s="241">
        <v>12</v>
      </c>
      <c r="AD226" s="248">
        <f>(R226*AC226)</f>
        <v>0.48</v>
      </c>
      <c r="AE226" s="248">
        <f>(S226*AC226)</f>
        <v>280.20000000000005</v>
      </c>
      <c r="AF226" s="248">
        <f>(T226*AC226)</f>
        <v>280.68</v>
      </c>
      <c r="AG226" s="248">
        <f>(U226*AC226)</f>
        <v>12661.32</v>
      </c>
      <c r="AH226" s="248">
        <f>(W226*AC226)</f>
        <v>840.8399999999999</v>
      </c>
      <c r="AI226" s="248">
        <f>+X226+Y226+Z226</f>
        <v>1000</v>
      </c>
      <c r="AJ226" s="248">
        <f>(V226*AC226)</f>
        <v>12942</v>
      </c>
      <c r="AK226" s="241">
        <v>1</v>
      </c>
      <c r="AL226" s="310" t="s">
        <v>154</v>
      </c>
    </row>
    <row r="227" spans="1:38" s="57" customFormat="1" ht="20.25" customHeight="1">
      <c r="A227" s="26">
        <v>219</v>
      </c>
      <c r="B227" s="63" t="s">
        <v>452</v>
      </c>
      <c r="C227" s="38" t="s">
        <v>453</v>
      </c>
      <c r="D227" s="63" t="s">
        <v>708</v>
      </c>
      <c r="E227" s="63" t="s">
        <v>871</v>
      </c>
      <c r="F227" s="63" t="s">
        <v>153</v>
      </c>
      <c r="G227" s="63" t="s">
        <v>629</v>
      </c>
      <c r="H227" s="63" t="s">
        <v>98</v>
      </c>
      <c r="I227" s="63" t="s">
        <v>208</v>
      </c>
      <c r="J227" s="65">
        <v>1089.59</v>
      </c>
      <c r="K227" s="65">
        <v>23.35</v>
      </c>
      <c r="L227" s="296" t="s">
        <v>208</v>
      </c>
      <c r="M227" s="240" t="s">
        <v>153</v>
      </c>
      <c r="N227" s="240">
        <v>1</v>
      </c>
      <c r="O227" s="240">
        <v>1</v>
      </c>
      <c r="P227" s="240" t="s">
        <v>153</v>
      </c>
      <c r="Q227" s="240">
        <v>189</v>
      </c>
      <c r="R227" s="243">
        <v>0.04</v>
      </c>
      <c r="S227" s="243">
        <v>23.35</v>
      </c>
      <c r="T227" s="243">
        <f>SUM(R227:S227)</f>
        <v>23.39</v>
      </c>
      <c r="U227" s="244">
        <f>(V227-T227)</f>
        <v>1066.1999999999998</v>
      </c>
      <c r="V227" s="245">
        <v>1089.59</v>
      </c>
      <c r="W227" s="251">
        <v>68.36</v>
      </c>
      <c r="X227" s="247">
        <v>400</v>
      </c>
      <c r="Y227" s="247">
        <v>300</v>
      </c>
      <c r="Z227" s="247">
        <v>300</v>
      </c>
      <c r="AA227" s="240">
        <v>1</v>
      </c>
      <c r="AB227" s="240">
        <v>1</v>
      </c>
      <c r="AC227" s="241">
        <v>12</v>
      </c>
      <c r="AD227" s="248">
        <f>(R227*AC227)</f>
        <v>0.48</v>
      </c>
      <c r="AE227" s="248">
        <f>(S227*AC227)</f>
        <v>280.20000000000005</v>
      </c>
      <c r="AF227" s="248">
        <f>(T227*AC227)</f>
        <v>280.68</v>
      </c>
      <c r="AG227" s="248">
        <f>(U227*AC227)</f>
        <v>12794.399999999998</v>
      </c>
      <c r="AH227" s="248">
        <f>(W227*AC227)</f>
        <v>820.3199999999999</v>
      </c>
      <c r="AI227" s="248">
        <f>+X227+Y227+Z227</f>
        <v>1000</v>
      </c>
      <c r="AJ227" s="248">
        <f>(V227*AC227)</f>
        <v>13075.079999999998</v>
      </c>
      <c r="AK227" s="241">
        <v>2</v>
      </c>
      <c r="AL227" s="310" t="s">
        <v>155</v>
      </c>
    </row>
    <row r="228" spans="1:38" s="57" customFormat="1" ht="18.75" customHeight="1">
      <c r="A228" s="26">
        <v>220</v>
      </c>
      <c r="B228" s="38"/>
      <c r="C228" s="38"/>
      <c r="D228" s="38"/>
      <c r="E228" s="38"/>
      <c r="F228" s="38"/>
      <c r="G228" s="38"/>
      <c r="H228" s="38"/>
      <c r="I228" s="38"/>
      <c r="J228" s="133">
        <f>SUM(J226:J227)</f>
        <v>2168.09</v>
      </c>
      <c r="K228" s="133"/>
      <c r="L228" s="283"/>
      <c r="M228" s="269" t="s">
        <v>153</v>
      </c>
      <c r="N228" s="269">
        <f>SUM(N226:N227)</f>
        <v>2</v>
      </c>
      <c r="O228" s="269">
        <f>SUM(O226:O227)</f>
        <v>2</v>
      </c>
      <c r="P228" s="269" t="s">
        <v>153</v>
      </c>
      <c r="Q228" s="269"/>
      <c r="R228" s="347">
        <f aca="true" t="shared" si="109" ref="R228:AB228">SUM(R226:R227)</f>
        <v>0.08</v>
      </c>
      <c r="S228" s="348">
        <f t="shared" si="109"/>
        <v>46.7</v>
      </c>
      <c r="T228" s="347">
        <f t="shared" si="109"/>
        <v>46.78</v>
      </c>
      <c r="U228" s="349">
        <f t="shared" si="109"/>
        <v>2121.3099999999995</v>
      </c>
      <c r="V228" s="347">
        <f>SUM(V226:V227)</f>
        <v>2168.09</v>
      </c>
      <c r="W228" s="345">
        <f>SUM(W226:W227)</f>
        <v>138.43</v>
      </c>
      <c r="X228" s="260">
        <f>SUM(X226:X227)</f>
        <v>800</v>
      </c>
      <c r="Y228" s="260">
        <f>SUM(Y226:Y227)</f>
        <v>600</v>
      </c>
      <c r="Z228" s="260">
        <f>SUM(Z226:Z227)</f>
        <v>600</v>
      </c>
      <c r="AA228" s="269">
        <f t="shared" si="109"/>
        <v>2</v>
      </c>
      <c r="AB228" s="269">
        <f t="shared" si="109"/>
        <v>2</v>
      </c>
      <c r="AC228" s="255">
        <v>12</v>
      </c>
      <c r="AD228" s="345">
        <f>(R228*AC228)</f>
        <v>0.96</v>
      </c>
      <c r="AE228" s="345">
        <f>(S228*AC228)</f>
        <v>560.4000000000001</v>
      </c>
      <c r="AF228" s="345">
        <f>(T228*AC228)</f>
        <v>561.36</v>
      </c>
      <c r="AG228" s="345">
        <f>(U228*AC228)</f>
        <v>25455.719999999994</v>
      </c>
      <c r="AH228" s="345">
        <f>(W228*AC228)</f>
        <v>1661.16</v>
      </c>
      <c r="AI228" s="345">
        <f>SUM(AI226:AI227)</f>
        <v>2000</v>
      </c>
      <c r="AJ228" s="345">
        <f>(V228*AC228)</f>
        <v>26017.08</v>
      </c>
      <c r="AK228" s="255">
        <v>2</v>
      </c>
      <c r="AL228" s="343"/>
    </row>
    <row r="229" spans="1:38" s="57" customFormat="1" ht="13.5" customHeight="1">
      <c r="A229" s="26">
        <v>221</v>
      </c>
      <c r="B229" s="59"/>
      <c r="C229" s="59"/>
      <c r="D229" s="59"/>
      <c r="E229" s="59"/>
      <c r="F229" s="59"/>
      <c r="G229" s="59"/>
      <c r="H229" s="59"/>
      <c r="I229" s="59"/>
      <c r="J229" s="77"/>
      <c r="K229" s="39"/>
      <c r="L229" s="241"/>
      <c r="M229" s="241"/>
      <c r="N229" s="241"/>
      <c r="O229" s="350"/>
      <c r="P229" s="240"/>
      <c r="Q229" s="240"/>
      <c r="R229" s="242"/>
      <c r="S229" s="242"/>
      <c r="T229" s="242"/>
      <c r="U229" s="244"/>
      <c r="V229" s="351"/>
      <c r="W229" s="246"/>
      <c r="X229" s="247"/>
      <c r="Y229" s="247"/>
      <c r="Z229" s="247"/>
      <c r="AA229" s="241"/>
      <c r="AB229" s="241"/>
      <c r="AC229" s="241"/>
      <c r="AD229" s="241"/>
      <c r="AE229" s="241"/>
      <c r="AF229" s="241"/>
      <c r="AG229" s="241"/>
      <c r="AH229" s="248"/>
      <c r="AI229" s="248"/>
      <c r="AJ229" s="241"/>
      <c r="AK229" s="241"/>
      <c r="AL229" s="310"/>
    </row>
    <row r="230" spans="1:38" s="57" customFormat="1" ht="20.25" customHeight="1">
      <c r="A230" s="26">
        <v>222</v>
      </c>
      <c r="B230" s="76" t="s">
        <v>454</v>
      </c>
      <c r="C230" s="76" t="s">
        <v>455</v>
      </c>
      <c r="D230" s="76" t="s">
        <v>680</v>
      </c>
      <c r="E230" s="76" t="s">
        <v>156</v>
      </c>
      <c r="F230" s="76" t="s">
        <v>629</v>
      </c>
      <c r="G230" s="76" t="s">
        <v>141</v>
      </c>
      <c r="H230" s="76" t="s">
        <v>895</v>
      </c>
      <c r="I230" s="76" t="s">
        <v>236</v>
      </c>
      <c r="J230" s="77">
        <v>1081.64</v>
      </c>
      <c r="K230" s="77">
        <v>23.35</v>
      </c>
      <c r="L230" s="314" t="s">
        <v>236</v>
      </c>
      <c r="M230" s="240" t="s">
        <v>156</v>
      </c>
      <c r="N230" s="240">
        <v>1</v>
      </c>
      <c r="O230" s="240">
        <v>1</v>
      </c>
      <c r="P230" s="240" t="s">
        <v>156</v>
      </c>
      <c r="Q230" s="241">
        <v>190</v>
      </c>
      <c r="R230" s="243">
        <v>0.03</v>
      </c>
      <c r="S230" s="243">
        <v>23.35</v>
      </c>
      <c r="T230" s="243">
        <f aca="true" t="shared" si="110" ref="T230:T236">SUM(R230:S230)</f>
        <v>23.380000000000003</v>
      </c>
      <c r="U230" s="244">
        <f aca="true" t="shared" si="111" ref="U230:U236">(V230-T230)</f>
        <v>1058.26</v>
      </c>
      <c r="V230" s="245">
        <v>1081.64</v>
      </c>
      <c r="W230" s="263">
        <v>67.65</v>
      </c>
      <c r="X230" s="247">
        <v>400</v>
      </c>
      <c r="Y230" s="247">
        <v>300</v>
      </c>
      <c r="Z230" s="247">
        <v>300</v>
      </c>
      <c r="AA230" s="240">
        <v>1</v>
      </c>
      <c r="AB230" s="240">
        <v>1</v>
      </c>
      <c r="AC230" s="241">
        <v>12</v>
      </c>
      <c r="AD230" s="248">
        <f aca="true" t="shared" si="112" ref="AD230:AD237">(R230*AC230)</f>
        <v>0.36</v>
      </c>
      <c r="AE230" s="248">
        <f aca="true" t="shared" si="113" ref="AE230:AE237">(S230*AC230)</f>
        <v>280.20000000000005</v>
      </c>
      <c r="AF230" s="248">
        <f aca="true" t="shared" si="114" ref="AF230:AF237">(T230*AC230)</f>
        <v>280.56000000000006</v>
      </c>
      <c r="AG230" s="248">
        <f aca="true" t="shared" si="115" ref="AG230:AG237">(U230*AC230)</f>
        <v>12699.119999999999</v>
      </c>
      <c r="AH230" s="248">
        <f aca="true" t="shared" si="116" ref="AH230:AH237">(W230*AC230)</f>
        <v>811.8000000000001</v>
      </c>
      <c r="AI230" s="248">
        <f aca="true" t="shared" si="117" ref="AI230:AI236">+X230+Y230+Z230</f>
        <v>1000</v>
      </c>
      <c r="AJ230" s="248">
        <f aca="true" t="shared" si="118" ref="AJ230:AJ237">(V230*AC230)</f>
        <v>12979.68</v>
      </c>
      <c r="AK230" s="241">
        <v>1</v>
      </c>
      <c r="AL230" s="310" t="s">
        <v>157</v>
      </c>
    </row>
    <row r="231" spans="1:38" s="57" customFormat="1" ht="20.25" customHeight="1">
      <c r="A231" s="26">
        <v>223</v>
      </c>
      <c r="B231" s="76" t="s">
        <v>456</v>
      </c>
      <c r="C231" s="76" t="s">
        <v>457</v>
      </c>
      <c r="D231" s="76" t="s">
        <v>681</v>
      </c>
      <c r="E231" s="76" t="s">
        <v>156</v>
      </c>
      <c r="F231" s="76" t="s">
        <v>627</v>
      </c>
      <c r="G231" s="76" t="s">
        <v>141</v>
      </c>
      <c r="H231" s="76" t="s">
        <v>898</v>
      </c>
      <c r="I231" s="76" t="s">
        <v>194</v>
      </c>
      <c r="J231" s="77">
        <v>1081.64</v>
      </c>
      <c r="K231" s="77">
        <v>23.35</v>
      </c>
      <c r="L231" s="314" t="s">
        <v>194</v>
      </c>
      <c r="M231" s="240" t="s">
        <v>156</v>
      </c>
      <c r="N231" s="240">
        <v>1</v>
      </c>
      <c r="O231" s="240">
        <v>1</v>
      </c>
      <c r="P231" s="240" t="s">
        <v>156</v>
      </c>
      <c r="Q231" s="241">
        <v>191</v>
      </c>
      <c r="R231" s="243">
        <v>0.03</v>
      </c>
      <c r="S231" s="243">
        <v>23.35</v>
      </c>
      <c r="T231" s="243">
        <f t="shared" si="110"/>
        <v>23.380000000000003</v>
      </c>
      <c r="U231" s="244">
        <f t="shared" si="111"/>
        <v>1058.26</v>
      </c>
      <c r="V231" s="245">
        <v>1081.64</v>
      </c>
      <c r="W231" s="263">
        <v>67.65</v>
      </c>
      <c r="X231" s="247">
        <v>400</v>
      </c>
      <c r="Y231" s="247">
        <v>300</v>
      </c>
      <c r="Z231" s="247">
        <v>300</v>
      </c>
      <c r="AA231" s="240">
        <v>1</v>
      </c>
      <c r="AB231" s="240">
        <v>1</v>
      </c>
      <c r="AC231" s="241">
        <v>12</v>
      </c>
      <c r="AD231" s="248">
        <f t="shared" si="112"/>
        <v>0.36</v>
      </c>
      <c r="AE231" s="248">
        <f t="shared" si="113"/>
        <v>280.20000000000005</v>
      </c>
      <c r="AF231" s="248">
        <f t="shared" si="114"/>
        <v>280.56000000000006</v>
      </c>
      <c r="AG231" s="248">
        <f t="shared" si="115"/>
        <v>12699.119999999999</v>
      </c>
      <c r="AH231" s="248">
        <f t="shared" si="116"/>
        <v>811.8000000000001</v>
      </c>
      <c r="AI231" s="248">
        <f t="shared" si="117"/>
        <v>1000</v>
      </c>
      <c r="AJ231" s="248">
        <f t="shared" si="118"/>
        <v>12979.68</v>
      </c>
      <c r="AK231" s="241">
        <v>2</v>
      </c>
      <c r="AL231" s="310" t="s">
        <v>120</v>
      </c>
    </row>
    <row r="232" spans="1:38" s="57" customFormat="1" ht="20.25" customHeight="1">
      <c r="A232" s="26">
        <v>224</v>
      </c>
      <c r="B232" s="38" t="s">
        <v>458</v>
      </c>
      <c r="C232" s="38" t="s">
        <v>459</v>
      </c>
      <c r="D232" s="38" t="s">
        <v>682</v>
      </c>
      <c r="E232" s="38" t="s">
        <v>156</v>
      </c>
      <c r="F232" s="38" t="s">
        <v>627</v>
      </c>
      <c r="G232" s="38" t="s">
        <v>141</v>
      </c>
      <c r="H232" s="38" t="s">
        <v>896</v>
      </c>
      <c r="I232" s="76" t="s">
        <v>924</v>
      </c>
      <c r="J232" s="133">
        <v>1017.9</v>
      </c>
      <c r="K232" s="172"/>
      <c r="L232" s="314" t="s">
        <v>924</v>
      </c>
      <c r="M232" s="240" t="s">
        <v>156</v>
      </c>
      <c r="N232" s="240">
        <v>1</v>
      </c>
      <c r="O232" s="240">
        <v>1</v>
      </c>
      <c r="P232" s="240" t="s">
        <v>156</v>
      </c>
      <c r="Q232" s="241">
        <v>192</v>
      </c>
      <c r="R232" s="243">
        <v>0.03</v>
      </c>
      <c r="S232" s="243">
        <v>23.35</v>
      </c>
      <c r="T232" s="243">
        <f t="shared" si="110"/>
        <v>23.380000000000003</v>
      </c>
      <c r="U232" s="244">
        <f t="shared" si="111"/>
        <v>994.52</v>
      </c>
      <c r="V232" s="245">
        <v>1017.9</v>
      </c>
      <c r="W232" s="263">
        <v>64.61</v>
      </c>
      <c r="X232" s="247">
        <v>400</v>
      </c>
      <c r="Y232" s="247">
        <v>300</v>
      </c>
      <c r="Z232" s="247">
        <v>300</v>
      </c>
      <c r="AA232" s="240">
        <v>1</v>
      </c>
      <c r="AB232" s="240">
        <v>1</v>
      </c>
      <c r="AC232" s="241">
        <v>12</v>
      </c>
      <c r="AD232" s="248">
        <f t="shared" si="112"/>
        <v>0.36</v>
      </c>
      <c r="AE232" s="248">
        <f t="shared" si="113"/>
        <v>280.20000000000005</v>
      </c>
      <c r="AF232" s="248">
        <f t="shared" si="114"/>
        <v>280.56000000000006</v>
      </c>
      <c r="AG232" s="248">
        <f t="shared" si="115"/>
        <v>11934.24</v>
      </c>
      <c r="AH232" s="248">
        <f t="shared" si="116"/>
        <v>775.3199999999999</v>
      </c>
      <c r="AI232" s="248">
        <f t="shared" si="117"/>
        <v>1000</v>
      </c>
      <c r="AJ232" s="248">
        <f t="shared" si="118"/>
        <v>12214.8</v>
      </c>
      <c r="AK232" s="241">
        <v>3</v>
      </c>
      <c r="AL232" s="310" t="s">
        <v>118</v>
      </c>
    </row>
    <row r="233" spans="1:38" s="57" customFormat="1" ht="20.25" customHeight="1">
      <c r="A233" s="26">
        <v>225</v>
      </c>
      <c r="B233" s="38" t="s">
        <v>460</v>
      </c>
      <c r="C233" s="38" t="s">
        <v>461</v>
      </c>
      <c r="D233" s="38" t="s">
        <v>683</v>
      </c>
      <c r="E233" s="38" t="s">
        <v>156</v>
      </c>
      <c r="F233" s="38" t="s">
        <v>629</v>
      </c>
      <c r="G233" s="38" t="s">
        <v>141</v>
      </c>
      <c r="H233" s="38" t="s">
        <v>895</v>
      </c>
      <c r="I233" s="38" t="s">
        <v>927</v>
      </c>
      <c r="J233" s="133">
        <v>1017.9</v>
      </c>
      <c r="K233" s="172"/>
      <c r="L233" s="296" t="s">
        <v>927</v>
      </c>
      <c r="M233" s="240" t="s">
        <v>156</v>
      </c>
      <c r="N233" s="240">
        <v>1</v>
      </c>
      <c r="O233" s="240">
        <v>1</v>
      </c>
      <c r="P233" s="240" t="s">
        <v>156</v>
      </c>
      <c r="Q233" s="241">
        <v>193</v>
      </c>
      <c r="R233" s="243">
        <v>0.03</v>
      </c>
      <c r="S233" s="243">
        <v>23.35</v>
      </c>
      <c r="T233" s="243">
        <f t="shared" si="110"/>
        <v>23.380000000000003</v>
      </c>
      <c r="U233" s="244">
        <f t="shared" si="111"/>
        <v>994.52</v>
      </c>
      <c r="V233" s="245">
        <v>1017.9</v>
      </c>
      <c r="W233" s="263">
        <v>64.61</v>
      </c>
      <c r="X233" s="247">
        <v>400</v>
      </c>
      <c r="Y233" s="247">
        <v>300</v>
      </c>
      <c r="Z233" s="247">
        <v>300</v>
      </c>
      <c r="AA233" s="240">
        <v>1</v>
      </c>
      <c r="AB233" s="240">
        <v>1</v>
      </c>
      <c r="AC233" s="241">
        <v>12</v>
      </c>
      <c r="AD233" s="248">
        <f t="shared" si="112"/>
        <v>0.36</v>
      </c>
      <c r="AE233" s="248">
        <f t="shared" si="113"/>
        <v>280.20000000000005</v>
      </c>
      <c r="AF233" s="248">
        <f t="shared" si="114"/>
        <v>280.56000000000006</v>
      </c>
      <c r="AG233" s="248">
        <f t="shared" si="115"/>
        <v>11934.24</v>
      </c>
      <c r="AH233" s="248">
        <f t="shared" si="116"/>
        <v>775.3199999999999</v>
      </c>
      <c r="AI233" s="248">
        <f t="shared" si="117"/>
        <v>1000</v>
      </c>
      <c r="AJ233" s="248">
        <f t="shared" si="118"/>
        <v>12214.8</v>
      </c>
      <c r="AK233" s="241">
        <v>4</v>
      </c>
      <c r="AL233" s="310" t="s">
        <v>158</v>
      </c>
    </row>
    <row r="234" spans="1:38" s="57" customFormat="1" ht="20.25" customHeight="1">
      <c r="A234" s="26">
        <v>226</v>
      </c>
      <c r="B234" s="38" t="s">
        <v>462</v>
      </c>
      <c r="C234" s="38" t="s">
        <v>463</v>
      </c>
      <c r="D234" s="38" t="s">
        <v>685</v>
      </c>
      <c r="E234" s="38" t="s">
        <v>156</v>
      </c>
      <c r="F234" s="38" t="s">
        <v>629</v>
      </c>
      <c r="G234" s="38" t="s">
        <v>141</v>
      </c>
      <c r="H234" s="38" t="s">
        <v>895</v>
      </c>
      <c r="I234" s="38" t="s">
        <v>194</v>
      </c>
      <c r="J234" s="133">
        <v>1017.9</v>
      </c>
      <c r="K234" s="172"/>
      <c r="L234" s="296" t="s">
        <v>194</v>
      </c>
      <c r="M234" s="240" t="s">
        <v>156</v>
      </c>
      <c r="N234" s="240">
        <v>1</v>
      </c>
      <c r="O234" s="240">
        <v>1</v>
      </c>
      <c r="P234" s="240" t="s">
        <v>156</v>
      </c>
      <c r="Q234" s="241">
        <v>194</v>
      </c>
      <c r="R234" s="243">
        <v>0.03</v>
      </c>
      <c r="S234" s="243">
        <v>23.35</v>
      </c>
      <c r="T234" s="243">
        <f t="shared" si="110"/>
        <v>23.380000000000003</v>
      </c>
      <c r="U234" s="244">
        <f t="shared" si="111"/>
        <v>994.52</v>
      </c>
      <c r="V234" s="245">
        <v>1017.9</v>
      </c>
      <c r="W234" s="263">
        <v>64.61</v>
      </c>
      <c r="X234" s="247">
        <v>400</v>
      </c>
      <c r="Y234" s="247">
        <v>300</v>
      </c>
      <c r="Z234" s="247">
        <v>300</v>
      </c>
      <c r="AA234" s="240">
        <v>1</v>
      </c>
      <c r="AB234" s="240">
        <v>1</v>
      </c>
      <c r="AC234" s="241">
        <v>12</v>
      </c>
      <c r="AD234" s="248">
        <f t="shared" si="112"/>
        <v>0.36</v>
      </c>
      <c r="AE234" s="248">
        <f t="shared" si="113"/>
        <v>280.20000000000005</v>
      </c>
      <c r="AF234" s="248">
        <f t="shared" si="114"/>
        <v>280.56000000000006</v>
      </c>
      <c r="AG234" s="248">
        <f t="shared" si="115"/>
        <v>11934.24</v>
      </c>
      <c r="AH234" s="248">
        <f t="shared" si="116"/>
        <v>775.3199999999999</v>
      </c>
      <c r="AI234" s="248">
        <f t="shared" si="117"/>
        <v>1000</v>
      </c>
      <c r="AJ234" s="248">
        <f t="shared" si="118"/>
        <v>12214.8</v>
      </c>
      <c r="AK234" s="241">
        <v>5</v>
      </c>
      <c r="AL234" s="310" t="s">
        <v>159</v>
      </c>
    </row>
    <row r="235" spans="1:38" s="57" customFormat="1" ht="20.25" customHeight="1">
      <c r="A235" s="26">
        <v>227</v>
      </c>
      <c r="B235" s="38" t="s">
        <v>464</v>
      </c>
      <c r="C235" s="38" t="s">
        <v>465</v>
      </c>
      <c r="D235" s="38" t="s">
        <v>686</v>
      </c>
      <c r="E235" s="38" t="s">
        <v>156</v>
      </c>
      <c r="F235" s="38" t="s">
        <v>629</v>
      </c>
      <c r="G235" s="38" t="s">
        <v>141</v>
      </c>
      <c r="H235" s="38" t="s">
        <v>895</v>
      </c>
      <c r="I235" s="38" t="s">
        <v>202</v>
      </c>
      <c r="J235" s="133">
        <v>1017.9</v>
      </c>
      <c r="K235" s="172"/>
      <c r="L235" s="296" t="s">
        <v>202</v>
      </c>
      <c r="M235" s="240" t="s">
        <v>156</v>
      </c>
      <c r="N235" s="240">
        <v>1</v>
      </c>
      <c r="O235" s="240">
        <v>1</v>
      </c>
      <c r="P235" s="240" t="s">
        <v>156</v>
      </c>
      <c r="Q235" s="241">
        <v>195</v>
      </c>
      <c r="R235" s="243">
        <v>0.03</v>
      </c>
      <c r="S235" s="243">
        <v>23.35</v>
      </c>
      <c r="T235" s="243">
        <f t="shared" si="110"/>
        <v>23.380000000000003</v>
      </c>
      <c r="U235" s="244">
        <f t="shared" si="111"/>
        <v>994.52</v>
      </c>
      <c r="V235" s="245">
        <v>1017.9</v>
      </c>
      <c r="W235" s="263">
        <v>64.61</v>
      </c>
      <c r="X235" s="247">
        <v>400</v>
      </c>
      <c r="Y235" s="247">
        <v>300</v>
      </c>
      <c r="Z235" s="247">
        <v>300</v>
      </c>
      <c r="AA235" s="240">
        <v>1</v>
      </c>
      <c r="AB235" s="240">
        <v>1</v>
      </c>
      <c r="AC235" s="241">
        <v>12</v>
      </c>
      <c r="AD235" s="248">
        <f t="shared" si="112"/>
        <v>0.36</v>
      </c>
      <c r="AE235" s="248">
        <f t="shared" si="113"/>
        <v>280.20000000000005</v>
      </c>
      <c r="AF235" s="248">
        <f t="shared" si="114"/>
        <v>280.56000000000006</v>
      </c>
      <c r="AG235" s="248">
        <f t="shared" si="115"/>
        <v>11934.24</v>
      </c>
      <c r="AH235" s="248">
        <f t="shared" si="116"/>
        <v>775.3199999999999</v>
      </c>
      <c r="AI235" s="248">
        <f t="shared" si="117"/>
        <v>1000</v>
      </c>
      <c r="AJ235" s="248">
        <f t="shared" si="118"/>
        <v>12214.8</v>
      </c>
      <c r="AK235" s="241">
        <v>6</v>
      </c>
      <c r="AL235" s="310" t="s">
        <v>159</v>
      </c>
    </row>
    <row r="236" spans="1:38" s="57" customFormat="1" ht="20.25" customHeight="1">
      <c r="A236" s="26">
        <v>228</v>
      </c>
      <c r="B236" s="38" t="s">
        <v>581</v>
      </c>
      <c r="C236" s="38" t="s">
        <v>582</v>
      </c>
      <c r="D236" s="38" t="s">
        <v>684</v>
      </c>
      <c r="E236" s="38" t="s">
        <v>156</v>
      </c>
      <c r="F236" s="38" t="s">
        <v>627</v>
      </c>
      <c r="G236" s="38" t="s">
        <v>141</v>
      </c>
      <c r="H236" s="38" t="s">
        <v>897</v>
      </c>
      <c r="I236" s="38" t="s">
        <v>299</v>
      </c>
      <c r="J236" s="133">
        <v>1017.9</v>
      </c>
      <c r="K236" s="172"/>
      <c r="L236" s="296" t="s">
        <v>299</v>
      </c>
      <c r="M236" s="240" t="s">
        <v>156</v>
      </c>
      <c r="N236" s="240">
        <v>1</v>
      </c>
      <c r="O236" s="240">
        <v>1</v>
      </c>
      <c r="P236" s="240" t="s">
        <v>156</v>
      </c>
      <c r="Q236" s="241">
        <v>196</v>
      </c>
      <c r="R236" s="243">
        <v>0.03</v>
      </c>
      <c r="S236" s="243">
        <v>23.35</v>
      </c>
      <c r="T236" s="243">
        <f t="shared" si="110"/>
        <v>23.380000000000003</v>
      </c>
      <c r="U236" s="244">
        <f t="shared" si="111"/>
        <v>994.52</v>
      </c>
      <c r="V236" s="245">
        <v>1017.9</v>
      </c>
      <c r="W236" s="263">
        <v>64.61</v>
      </c>
      <c r="X236" s="247">
        <v>400</v>
      </c>
      <c r="Y236" s="247">
        <v>300</v>
      </c>
      <c r="Z236" s="247">
        <v>300</v>
      </c>
      <c r="AA236" s="240">
        <v>1</v>
      </c>
      <c r="AB236" s="240">
        <v>1</v>
      </c>
      <c r="AC236" s="241">
        <v>12</v>
      </c>
      <c r="AD236" s="248">
        <f t="shared" si="112"/>
        <v>0.36</v>
      </c>
      <c r="AE236" s="248">
        <f t="shared" si="113"/>
        <v>280.20000000000005</v>
      </c>
      <c r="AF236" s="248">
        <f t="shared" si="114"/>
        <v>280.56000000000006</v>
      </c>
      <c r="AG236" s="248">
        <f t="shared" si="115"/>
        <v>11934.24</v>
      </c>
      <c r="AH236" s="248">
        <f t="shared" si="116"/>
        <v>775.3199999999999</v>
      </c>
      <c r="AI236" s="248">
        <f t="shared" si="117"/>
        <v>1000</v>
      </c>
      <c r="AJ236" s="248">
        <f t="shared" si="118"/>
        <v>12214.8</v>
      </c>
      <c r="AK236" s="241">
        <v>7</v>
      </c>
      <c r="AL236" s="310" t="s">
        <v>159</v>
      </c>
    </row>
    <row r="237" spans="1:38" s="57" customFormat="1" ht="18.75" customHeight="1">
      <c r="A237" s="26">
        <v>229</v>
      </c>
      <c r="B237" s="38"/>
      <c r="C237" s="38"/>
      <c r="D237" s="38"/>
      <c r="E237" s="38"/>
      <c r="F237" s="38"/>
      <c r="G237" s="38"/>
      <c r="H237" s="38"/>
      <c r="I237" s="38"/>
      <c r="J237" s="133">
        <f>SUM(J230:J236)</f>
        <v>7252.779999999999</v>
      </c>
      <c r="K237" s="133"/>
      <c r="L237" s="283"/>
      <c r="M237" s="269" t="s">
        <v>156</v>
      </c>
      <c r="N237" s="269">
        <f>SUM(N230:N236)</f>
        <v>7</v>
      </c>
      <c r="O237" s="269">
        <f>SUM(O230:O236)</f>
        <v>7</v>
      </c>
      <c r="P237" s="269" t="s">
        <v>156</v>
      </c>
      <c r="Q237" s="255">
        <v>7</v>
      </c>
      <c r="R237" s="267">
        <f>SUM(R230:R236)</f>
        <v>0.21</v>
      </c>
      <c r="S237" s="267">
        <f aca="true" t="shared" si="119" ref="S237:Z237">SUM(S230:S236)</f>
        <v>163.45</v>
      </c>
      <c r="T237" s="267">
        <f t="shared" si="119"/>
        <v>163.66</v>
      </c>
      <c r="U237" s="267">
        <f t="shared" si="119"/>
        <v>7089.120000000001</v>
      </c>
      <c r="V237" s="284">
        <f t="shared" si="119"/>
        <v>7252.779999999999</v>
      </c>
      <c r="W237" s="267">
        <f t="shared" si="119"/>
        <v>458.3500000000001</v>
      </c>
      <c r="X237" s="267">
        <f t="shared" si="119"/>
        <v>2800</v>
      </c>
      <c r="Y237" s="267">
        <f t="shared" si="119"/>
        <v>2100</v>
      </c>
      <c r="Z237" s="267">
        <f t="shared" si="119"/>
        <v>2100</v>
      </c>
      <c r="AA237" s="269">
        <f>SUM(AA230:AA236)</f>
        <v>7</v>
      </c>
      <c r="AB237" s="269">
        <f>SUM(AB230:AB236)</f>
        <v>7</v>
      </c>
      <c r="AC237" s="255">
        <v>12</v>
      </c>
      <c r="AD237" s="345">
        <f t="shared" si="112"/>
        <v>2.52</v>
      </c>
      <c r="AE237" s="345">
        <f t="shared" si="113"/>
        <v>1961.3999999999999</v>
      </c>
      <c r="AF237" s="345">
        <f t="shared" si="114"/>
        <v>1963.92</v>
      </c>
      <c r="AG237" s="345">
        <f t="shared" si="115"/>
        <v>85069.44</v>
      </c>
      <c r="AH237" s="345">
        <f t="shared" si="116"/>
        <v>5500.200000000001</v>
      </c>
      <c r="AI237" s="345">
        <f>SUM(AI230:AI236)</f>
        <v>7000</v>
      </c>
      <c r="AJ237" s="345">
        <f t="shared" si="118"/>
        <v>87033.35999999999</v>
      </c>
      <c r="AK237" s="255">
        <v>7</v>
      </c>
      <c r="AL237" s="343"/>
    </row>
    <row r="238" spans="1:38" s="57" customFormat="1" ht="20.25" customHeight="1">
      <c r="A238" s="26">
        <v>231</v>
      </c>
      <c r="B238" s="76" t="s">
        <v>466</v>
      </c>
      <c r="C238" s="76" t="s">
        <v>467</v>
      </c>
      <c r="D238" s="76" t="s">
        <v>687</v>
      </c>
      <c r="E238" s="76" t="s">
        <v>160</v>
      </c>
      <c r="F238" s="76" t="s">
        <v>629</v>
      </c>
      <c r="G238" s="76" t="s">
        <v>141</v>
      </c>
      <c r="H238" s="76" t="s">
        <v>895</v>
      </c>
      <c r="I238" s="76" t="s">
        <v>922</v>
      </c>
      <c r="J238" s="77">
        <v>1021.67</v>
      </c>
      <c r="K238" s="77">
        <v>23.26</v>
      </c>
      <c r="L238" s="314" t="s">
        <v>922</v>
      </c>
      <c r="M238" s="240" t="s">
        <v>160</v>
      </c>
      <c r="N238" s="240">
        <v>1</v>
      </c>
      <c r="O238" s="240">
        <v>1</v>
      </c>
      <c r="P238" s="240" t="s">
        <v>160</v>
      </c>
      <c r="Q238" s="240">
        <v>197</v>
      </c>
      <c r="R238" s="243">
        <v>0.03</v>
      </c>
      <c r="S238" s="243">
        <v>23.26</v>
      </c>
      <c r="T238" s="243">
        <f aca="true" t="shared" si="120" ref="T238:T252">SUM(R238:S238)</f>
        <v>23.290000000000003</v>
      </c>
      <c r="U238" s="244">
        <f aca="true" t="shared" si="121" ref="U238:U252">(V238-T238)</f>
        <v>998.38</v>
      </c>
      <c r="V238" s="250">
        <v>1021.67</v>
      </c>
      <c r="W238" s="263">
        <v>62.25</v>
      </c>
      <c r="X238" s="247">
        <v>400</v>
      </c>
      <c r="Y238" s="247">
        <v>300</v>
      </c>
      <c r="Z238" s="247">
        <v>300</v>
      </c>
      <c r="AA238" s="240">
        <v>1</v>
      </c>
      <c r="AB238" s="240">
        <v>1</v>
      </c>
      <c r="AC238" s="241">
        <v>12</v>
      </c>
      <c r="AD238" s="248">
        <f aca="true" t="shared" si="122" ref="AD238:AD252">(R238*AC238)</f>
        <v>0.36</v>
      </c>
      <c r="AE238" s="248">
        <f aca="true" t="shared" si="123" ref="AE238:AE252">(S238*AC238)</f>
        <v>279.12</v>
      </c>
      <c r="AF238" s="248">
        <f aca="true" t="shared" si="124" ref="AF238:AF252">(T238*AC238)</f>
        <v>279.48</v>
      </c>
      <c r="AG238" s="248">
        <f aca="true" t="shared" si="125" ref="AG238:AG252">(U238*AC238)</f>
        <v>11980.56</v>
      </c>
      <c r="AH238" s="248">
        <f aca="true" t="shared" si="126" ref="AH238:AH252">(W238*AC238)</f>
        <v>747</v>
      </c>
      <c r="AI238" s="248">
        <f>+X238+Y238+Z238</f>
        <v>1000</v>
      </c>
      <c r="AJ238" s="248">
        <f aca="true" t="shared" si="127" ref="AJ238:AJ252">(V238*AC238)</f>
        <v>12260.039999999999</v>
      </c>
      <c r="AK238" s="241">
        <v>1</v>
      </c>
      <c r="AL238" s="310" t="s">
        <v>161</v>
      </c>
    </row>
    <row r="239" spans="1:38" s="57" customFormat="1" ht="20.25" customHeight="1">
      <c r="A239" s="26">
        <v>232</v>
      </c>
      <c r="B239" s="76" t="s">
        <v>468</v>
      </c>
      <c r="C239" s="76" t="s">
        <v>469</v>
      </c>
      <c r="D239" s="76" t="s">
        <v>688</v>
      </c>
      <c r="E239" s="76" t="s">
        <v>160</v>
      </c>
      <c r="F239" s="76" t="s">
        <v>629</v>
      </c>
      <c r="G239" s="76" t="s">
        <v>141</v>
      </c>
      <c r="H239" s="39"/>
      <c r="I239" s="76" t="s">
        <v>202</v>
      </c>
      <c r="J239" s="77">
        <v>1206.32</v>
      </c>
      <c r="K239" s="77">
        <v>23.26</v>
      </c>
      <c r="L239" s="314" t="s">
        <v>202</v>
      </c>
      <c r="M239" s="240" t="s">
        <v>160</v>
      </c>
      <c r="N239" s="240">
        <v>1</v>
      </c>
      <c r="O239" s="240">
        <v>1</v>
      </c>
      <c r="P239" s="240" t="s">
        <v>160</v>
      </c>
      <c r="Q239" s="240">
        <v>198</v>
      </c>
      <c r="R239" s="243">
        <v>0.03</v>
      </c>
      <c r="S239" s="243">
        <v>23.26</v>
      </c>
      <c r="T239" s="243">
        <f t="shared" si="120"/>
        <v>23.290000000000003</v>
      </c>
      <c r="U239" s="244">
        <f t="shared" si="121"/>
        <v>1183.03</v>
      </c>
      <c r="V239" s="250">
        <v>1206.32</v>
      </c>
      <c r="W239" s="263">
        <v>78.87</v>
      </c>
      <c r="X239" s="247">
        <v>400</v>
      </c>
      <c r="Y239" s="247">
        <v>300</v>
      </c>
      <c r="Z239" s="247">
        <v>300</v>
      </c>
      <c r="AA239" s="240">
        <v>1</v>
      </c>
      <c r="AB239" s="240">
        <v>1</v>
      </c>
      <c r="AC239" s="241">
        <v>12</v>
      </c>
      <c r="AD239" s="248">
        <f t="shared" si="122"/>
        <v>0.36</v>
      </c>
      <c r="AE239" s="248">
        <f t="shared" si="123"/>
        <v>279.12</v>
      </c>
      <c r="AF239" s="248">
        <f t="shared" si="124"/>
        <v>279.48</v>
      </c>
      <c r="AG239" s="248">
        <f t="shared" si="125"/>
        <v>14196.36</v>
      </c>
      <c r="AH239" s="248">
        <f t="shared" si="126"/>
        <v>946.44</v>
      </c>
      <c r="AI239" s="248">
        <f aca="true" t="shared" si="128" ref="AI239:AI252">+X239+Y239+Z239</f>
        <v>1000</v>
      </c>
      <c r="AJ239" s="248">
        <f t="shared" si="127"/>
        <v>14475.84</v>
      </c>
      <c r="AK239" s="241">
        <v>2</v>
      </c>
      <c r="AL239" s="310" t="s">
        <v>162</v>
      </c>
    </row>
    <row r="240" spans="1:38" s="57" customFormat="1" ht="20.25" customHeight="1">
      <c r="A240" s="26">
        <v>233</v>
      </c>
      <c r="B240" s="63" t="s">
        <v>579</v>
      </c>
      <c r="C240" s="38" t="s">
        <v>580</v>
      </c>
      <c r="D240" s="63" t="s">
        <v>703</v>
      </c>
      <c r="E240" s="63" t="s">
        <v>160</v>
      </c>
      <c r="F240" s="63" t="s">
        <v>627</v>
      </c>
      <c r="G240" s="63" t="s">
        <v>141</v>
      </c>
      <c r="H240" s="63" t="s">
        <v>896</v>
      </c>
      <c r="I240" s="63" t="s">
        <v>344</v>
      </c>
      <c r="J240" s="65">
        <v>1017.9</v>
      </c>
      <c r="K240" s="64"/>
      <c r="L240" s="296" t="s">
        <v>344</v>
      </c>
      <c r="M240" s="240" t="s">
        <v>160</v>
      </c>
      <c r="N240" s="240">
        <v>1</v>
      </c>
      <c r="O240" s="240">
        <v>1</v>
      </c>
      <c r="P240" s="240" t="s">
        <v>160</v>
      </c>
      <c r="Q240" s="240">
        <v>199</v>
      </c>
      <c r="R240" s="243">
        <v>0.03</v>
      </c>
      <c r="S240" s="243">
        <v>23.26</v>
      </c>
      <c r="T240" s="243">
        <f t="shared" si="120"/>
        <v>23.290000000000003</v>
      </c>
      <c r="U240" s="244">
        <f t="shared" si="121"/>
        <v>994.61</v>
      </c>
      <c r="V240" s="250">
        <v>1017.9</v>
      </c>
      <c r="W240" s="263">
        <v>61.91</v>
      </c>
      <c r="X240" s="247">
        <v>400</v>
      </c>
      <c r="Y240" s="247">
        <v>300</v>
      </c>
      <c r="Z240" s="247">
        <v>300</v>
      </c>
      <c r="AA240" s="240">
        <v>1</v>
      </c>
      <c r="AB240" s="240">
        <v>1</v>
      </c>
      <c r="AC240" s="241">
        <v>12</v>
      </c>
      <c r="AD240" s="248">
        <f t="shared" si="122"/>
        <v>0.36</v>
      </c>
      <c r="AE240" s="248">
        <f t="shared" si="123"/>
        <v>279.12</v>
      </c>
      <c r="AF240" s="248">
        <f t="shared" si="124"/>
        <v>279.48</v>
      </c>
      <c r="AG240" s="248">
        <f t="shared" si="125"/>
        <v>11935.32</v>
      </c>
      <c r="AH240" s="248">
        <f t="shared" si="126"/>
        <v>742.92</v>
      </c>
      <c r="AI240" s="248">
        <f t="shared" si="128"/>
        <v>1000</v>
      </c>
      <c r="AJ240" s="248">
        <f t="shared" si="127"/>
        <v>12214.8</v>
      </c>
      <c r="AK240" s="241">
        <v>3</v>
      </c>
      <c r="AL240" s="310" t="s">
        <v>163</v>
      </c>
    </row>
    <row r="241" spans="1:38" s="57" customFormat="1" ht="20.25" customHeight="1">
      <c r="A241" s="26">
        <v>234</v>
      </c>
      <c r="B241" s="76" t="s">
        <v>470</v>
      </c>
      <c r="C241" s="76" t="s">
        <v>471</v>
      </c>
      <c r="D241" s="76" t="s">
        <v>689</v>
      </c>
      <c r="E241" s="76" t="s">
        <v>160</v>
      </c>
      <c r="F241" s="76" t="s">
        <v>629</v>
      </c>
      <c r="G241" s="76" t="s">
        <v>141</v>
      </c>
      <c r="H241" s="39"/>
      <c r="I241" s="76" t="s">
        <v>202</v>
      </c>
      <c r="J241" s="77">
        <v>1064.15</v>
      </c>
      <c r="K241" s="77">
        <v>23.26</v>
      </c>
      <c r="L241" s="314" t="s">
        <v>202</v>
      </c>
      <c r="M241" s="240" t="s">
        <v>160</v>
      </c>
      <c r="N241" s="240">
        <v>1</v>
      </c>
      <c r="O241" s="240">
        <v>1</v>
      </c>
      <c r="P241" s="240" t="s">
        <v>160</v>
      </c>
      <c r="Q241" s="240">
        <v>200</v>
      </c>
      <c r="R241" s="243">
        <v>0.03</v>
      </c>
      <c r="S241" s="243">
        <v>23.26</v>
      </c>
      <c r="T241" s="243">
        <f t="shared" si="120"/>
        <v>23.290000000000003</v>
      </c>
      <c r="U241" s="244">
        <f t="shared" si="121"/>
        <v>1040.8600000000001</v>
      </c>
      <c r="V241" s="250">
        <v>1064.15</v>
      </c>
      <c r="W241" s="263">
        <v>66.07</v>
      </c>
      <c r="X241" s="247">
        <v>400</v>
      </c>
      <c r="Y241" s="247">
        <v>300</v>
      </c>
      <c r="Z241" s="247">
        <v>300</v>
      </c>
      <c r="AA241" s="240">
        <v>1</v>
      </c>
      <c r="AB241" s="240">
        <v>1</v>
      </c>
      <c r="AC241" s="241">
        <v>12</v>
      </c>
      <c r="AD241" s="248">
        <f t="shared" si="122"/>
        <v>0.36</v>
      </c>
      <c r="AE241" s="248">
        <f t="shared" si="123"/>
        <v>279.12</v>
      </c>
      <c r="AF241" s="248">
        <f t="shared" si="124"/>
        <v>279.48</v>
      </c>
      <c r="AG241" s="248">
        <f t="shared" si="125"/>
        <v>12490.320000000002</v>
      </c>
      <c r="AH241" s="248">
        <f t="shared" si="126"/>
        <v>792.8399999999999</v>
      </c>
      <c r="AI241" s="248">
        <f t="shared" si="128"/>
        <v>1000</v>
      </c>
      <c r="AJ241" s="248">
        <f t="shared" si="127"/>
        <v>12769.800000000001</v>
      </c>
      <c r="AK241" s="241">
        <v>4</v>
      </c>
      <c r="AL241" s="310" t="s">
        <v>159</v>
      </c>
    </row>
    <row r="242" spans="1:38" s="57" customFormat="1" ht="20.25" customHeight="1">
      <c r="A242" s="26">
        <v>235</v>
      </c>
      <c r="B242" s="76" t="s">
        <v>472</v>
      </c>
      <c r="C242" s="76" t="s">
        <v>473</v>
      </c>
      <c r="D242" s="76" t="s">
        <v>691</v>
      </c>
      <c r="E242" s="76" t="s">
        <v>160</v>
      </c>
      <c r="F242" s="76" t="s">
        <v>629</v>
      </c>
      <c r="G242" s="76" t="s">
        <v>141</v>
      </c>
      <c r="H242" s="39"/>
      <c r="I242" s="76" t="s">
        <v>692</v>
      </c>
      <c r="J242" s="77">
        <v>1164.27</v>
      </c>
      <c r="K242" s="77">
        <v>23.26</v>
      </c>
      <c r="L242" s="314" t="s">
        <v>692</v>
      </c>
      <c r="M242" s="240" t="s">
        <v>160</v>
      </c>
      <c r="N242" s="240">
        <v>1</v>
      </c>
      <c r="O242" s="240">
        <v>1</v>
      </c>
      <c r="P242" s="240" t="s">
        <v>160</v>
      </c>
      <c r="Q242" s="240">
        <v>201</v>
      </c>
      <c r="R242" s="243">
        <v>0.03</v>
      </c>
      <c r="S242" s="243">
        <v>23.26</v>
      </c>
      <c r="T242" s="243">
        <f t="shared" si="120"/>
        <v>23.290000000000003</v>
      </c>
      <c r="U242" s="244">
        <f t="shared" si="121"/>
        <v>1140.98</v>
      </c>
      <c r="V242" s="250">
        <v>1164.27</v>
      </c>
      <c r="W242" s="263">
        <v>75.08</v>
      </c>
      <c r="X242" s="247">
        <v>400</v>
      </c>
      <c r="Y242" s="247">
        <v>300</v>
      </c>
      <c r="Z242" s="247">
        <v>300</v>
      </c>
      <c r="AA242" s="240">
        <v>1</v>
      </c>
      <c r="AB242" s="240">
        <v>1</v>
      </c>
      <c r="AC242" s="241">
        <v>12</v>
      </c>
      <c r="AD242" s="248">
        <f t="shared" si="122"/>
        <v>0.36</v>
      </c>
      <c r="AE242" s="248">
        <f t="shared" si="123"/>
        <v>279.12</v>
      </c>
      <c r="AF242" s="248">
        <f t="shared" si="124"/>
        <v>279.48</v>
      </c>
      <c r="AG242" s="248">
        <f t="shared" si="125"/>
        <v>13691.76</v>
      </c>
      <c r="AH242" s="248">
        <f t="shared" si="126"/>
        <v>900.96</v>
      </c>
      <c r="AI242" s="248">
        <f t="shared" si="128"/>
        <v>1000</v>
      </c>
      <c r="AJ242" s="248">
        <f t="shared" si="127"/>
        <v>13971.24</v>
      </c>
      <c r="AK242" s="241">
        <v>5</v>
      </c>
      <c r="AL242" s="310" t="s">
        <v>164</v>
      </c>
    </row>
    <row r="243" spans="1:38" s="57" customFormat="1" ht="20.25" customHeight="1">
      <c r="A243" s="26">
        <v>236</v>
      </c>
      <c r="B243" s="76" t="s">
        <v>474</v>
      </c>
      <c r="C243" s="76" t="s">
        <v>475</v>
      </c>
      <c r="D243" s="76" t="s">
        <v>693</v>
      </c>
      <c r="E243" s="76" t="s">
        <v>160</v>
      </c>
      <c r="F243" s="76" t="s">
        <v>629</v>
      </c>
      <c r="G243" s="76" t="s">
        <v>141</v>
      </c>
      <c r="H243" s="76" t="s">
        <v>895</v>
      </c>
      <c r="I243" s="76" t="s">
        <v>202</v>
      </c>
      <c r="J243" s="77">
        <v>1020.46</v>
      </c>
      <c r="K243" s="77">
        <v>23.26</v>
      </c>
      <c r="L243" s="314" t="s">
        <v>202</v>
      </c>
      <c r="M243" s="240" t="s">
        <v>160</v>
      </c>
      <c r="N243" s="240">
        <v>1</v>
      </c>
      <c r="O243" s="240">
        <v>1</v>
      </c>
      <c r="P243" s="240" t="s">
        <v>160</v>
      </c>
      <c r="Q243" s="240">
        <v>202</v>
      </c>
      <c r="R243" s="243">
        <v>0.03</v>
      </c>
      <c r="S243" s="243">
        <v>23.26</v>
      </c>
      <c r="T243" s="243">
        <f t="shared" si="120"/>
        <v>23.290000000000003</v>
      </c>
      <c r="U243" s="244">
        <f t="shared" si="121"/>
        <v>997.1700000000001</v>
      </c>
      <c r="V243" s="250">
        <v>1020.46</v>
      </c>
      <c r="W243" s="263">
        <v>62.14</v>
      </c>
      <c r="X243" s="247">
        <v>400</v>
      </c>
      <c r="Y243" s="247">
        <v>300</v>
      </c>
      <c r="Z243" s="247">
        <v>300</v>
      </c>
      <c r="AA243" s="240">
        <v>1</v>
      </c>
      <c r="AB243" s="240">
        <v>1</v>
      </c>
      <c r="AC243" s="241">
        <v>12</v>
      </c>
      <c r="AD243" s="248">
        <f t="shared" si="122"/>
        <v>0.36</v>
      </c>
      <c r="AE243" s="248">
        <f t="shared" si="123"/>
        <v>279.12</v>
      </c>
      <c r="AF243" s="248">
        <f t="shared" si="124"/>
        <v>279.48</v>
      </c>
      <c r="AG243" s="248">
        <f t="shared" si="125"/>
        <v>11966.04</v>
      </c>
      <c r="AH243" s="248">
        <f t="shared" si="126"/>
        <v>745.6800000000001</v>
      </c>
      <c r="AI243" s="248">
        <f t="shared" si="128"/>
        <v>1000</v>
      </c>
      <c r="AJ243" s="248">
        <f t="shared" si="127"/>
        <v>12245.52</v>
      </c>
      <c r="AK243" s="241">
        <v>6</v>
      </c>
      <c r="AL243" s="310" t="s">
        <v>162</v>
      </c>
    </row>
    <row r="244" spans="1:38" s="57" customFormat="1" ht="20.25" customHeight="1">
      <c r="A244" s="26">
        <v>237</v>
      </c>
      <c r="B244" s="76" t="s">
        <v>476</v>
      </c>
      <c r="C244" s="76" t="s">
        <v>477</v>
      </c>
      <c r="D244" s="76" t="s">
        <v>694</v>
      </c>
      <c r="E244" s="76" t="s">
        <v>160</v>
      </c>
      <c r="F244" s="76" t="s">
        <v>629</v>
      </c>
      <c r="G244" s="76" t="s">
        <v>141</v>
      </c>
      <c r="H244" s="39"/>
      <c r="I244" s="76" t="s">
        <v>692</v>
      </c>
      <c r="J244" s="77">
        <v>1055.59</v>
      </c>
      <c r="K244" s="77">
        <v>23.26</v>
      </c>
      <c r="L244" s="314" t="s">
        <v>692</v>
      </c>
      <c r="M244" s="240" t="s">
        <v>160</v>
      </c>
      <c r="N244" s="240">
        <v>1</v>
      </c>
      <c r="O244" s="240">
        <v>1</v>
      </c>
      <c r="P244" s="240" t="s">
        <v>160</v>
      </c>
      <c r="Q244" s="240">
        <v>203</v>
      </c>
      <c r="R244" s="243">
        <v>0.03</v>
      </c>
      <c r="S244" s="243">
        <v>23.26</v>
      </c>
      <c r="T244" s="243">
        <f t="shared" si="120"/>
        <v>23.290000000000003</v>
      </c>
      <c r="U244" s="244">
        <f t="shared" si="121"/>
        <v>1032.3</v>
      </c>
      <c r="V244" s="250">
        <v>1055.59</v>
      </c>
      <c r="W244" s="263">
        <v>65.3</v>
      </c>
      <c r="X244" s="247">
        <v>400</v>
      </c>
      <c r="Y244" s="247">
        <v>300</v>
      </c>
      <c r="Z244" s="247">
        <v>300</v>
      </c>
      <c r="AA244" s="240">
        <v>1</v>
      </c>
      <c r="AB244" s="240">
        <v>1</v>
      </c>
      <c r="AC244" s="241">
        <v>12</v>
      </c>
      <c r="AD244" s="248">
        <f t="shared" si="122"/>
        <v>0.36</v>
      </c>
      <c r="AE244" s="248">
        <f t="shared" si="123"/>
        <v>279.12</v>
      </c>
      <c r="AF244" s="248">
        <f t="shared" si="124"/>
        <v>279.48</v>
      </c>
      <c r="AG244" s="248">
        <f t="shared" si="125"/>
        <v>12387.599999999999</v>
      </c>
      <c r="AH244" s="248">
        <f t="shared" si="126"/>
        <v>783.5999999999999</v>
      </c>
      <c r="AI244" s="248">
        <f t="shared" si="128"/>
        <v>1000</v>
      </c>
      <c r="AJ244" s="248">
        <f t="shared" si="127"/>
        <v>12667.079999999998</v>
      </c>
      <c r="AK244" s="241">
        <v>7</v>
      </c>
      <c r="AL244" s="310" t="s">
        <v>165</v>
      </c>
    </row>
    <row r="245" spans="1:38" s="57" customFormat="1" ht="20.25" customHeight="1">
      <c r="A245" s="26">
        <v>238</v>
      </c>
      <c r="B245" s="76" t="s">
        <v>478</v>
      </c>
      <c r="C245" s="76" t="s">
        <v>479</v>
      </c>
      <c r="D245" s="76" t="s">
        <v>695</v>
      </c>
      <c r="E245" s="76" t="s">
        <v>160</v>
      </c>
      <c r="F245" s="76" t="s">
        <v>629</v>
      </c>
      <c r="G245" s="76" t="s">
        <v>141</v>
      </c>
      <c r="H245" s="76" t="s">
        <v>895</v>
      </c>
      <c r="I245" s="76" t="s">
        <v>928</v>
      </c>
      <c r="J245" s="77">
        <v>1045</v>
      </c>
      <c r="K245" s="77">
        <v>23.26</v>
      </c>
      <c r="L245" s="314" t="s">
        <v>928</v>
      </c>
      <c r="M245" s="240" t="s">
        <v>160</v>
      </c>
      <c r="N245" s="240">
        <v>1</v>
      </c>
      <c r="O245" s="240">
        <v>1</v>
      </c>
      <c r="P245" s="240" t="s">
        <v>160</v>
      </c>
      <c r="Q245" s="240">
        <v>204</v>
      </c>
      <c r="R245" s="243">
        <v>0.03</v>
      </c>
      <c r="S245" s="243">
        <v>23.26</v>
      </c>
      <c r="T245" s="243">
        <f t="shared" si="120"/>
        <v>23.290000000000003</v>
      </c>
      <c r="U245" s="244">
        <f t="shared" si="121"/>
        <v>1021.71</v>
      </c>
      <c r="V245" s="250">
        <v>1045</v>
      </c>
      <c r="W245" s="263">
        <v>64.35</v>
      </c>
      <c r="X245" s="247">
        <v>400</v>
      </c>
      <c r="Y245" s="247">
        <v>300</v>
      </c>
      <c r="Z245" s="247">
        <v>300</v>
      </c>
      <c r="AA245" s="240">
        <v>1</v>
      </c>
      <c r="AB245" s="240">
        <v>1</v>
      </c>
      <c r="AC245" s="241">
        <v>12</v>
      </c>
      <c r="AD245" s="248">
        <f t="shared" si="122"/>
        <v>0.36</v>
      </c>
      <c r="AE245" s="248">
        <f t="shared" si="123"/>
        <v>279.12</v>
      </c>
      <c r="AF245" s="248">
        <f t="shared" si="124"/>
        <v>279.48</v>
      </c>
      <c r="AG245" s="248">
        <f t="shared" si="125"/>
        <v>12260.52</v>
      </c>
      <c r="AH245" s="248">
        <f t="shared" si="126"/>
        <v>772.1999999999999</v>
      </c>
      <c r="AI245" s="248">
        <f t="shared" si="128"/>
        <v>1000</v>
      </c>
      <c r="AJ245" s="248">
        <f t="shared" si="127"/>
        <v>12540</v>
      </c>
      <c r="AK245" s="241">
        <v>8</v>
      </c>
      <c r="AL245" s="310" t="s">
        <v>166</v>
      </c>
    </row>
    <row r="246" spans="1:38" s="57" customFormat="1" ht="20.25" customHeight="1">
      <c r="A246" s="26">
        <v>239</v>
      </c>
      <c r="B246" s="76" t="s">
        <v>480</v>
      </c>
      <c r="C246" s="76" t="s">
        <v>481</v>
      </c>
      <c r="D246" s="76" t="s">
        <v>696</v>
      </c>
      <c r="E246" s="76" t="s">
        <v>160</v>
      </c>
      <c r="F246" s="76" t="s">
        <v>627</v>
      </c>
      <c r="G246" s="76" t="s">
        <v>141</v>
      </c>
      <c r="H246" s="76" t="s">
        <v>896</v>
      </c>
      <c r="I246" s="76" t="s">
        <v>926</v>
      </c>
      <c r="J246" s="77">
        <v>1055.59</v>
      </c>
      <c r="K246" s="77">
        <v>23.26</v>
      </c>
      <c r="L246" s="314" t="s">
        <v>926</v>
      </c>
      <c r="M246" s="240" t="s">
        <v>160</v>
      </c>
      <c r="N246" s="240">
        <v>1</v>
      </c>
      <c r="O246" s="240">
        <v>1</v>
      </c>
      <c r="P246" s="240" t="s">
        <v>160</v>
      </c>
      <c r="Q246" s="240">
        <v>205</v>
      </c>
      <c r="R246" s="243">
        <v>0.03</v>
      </c>
      <c r="S246" s="243">
        <v>23.26</v>
      </c>
      <c r="T246" s="243">
        <f t="shared" si="120"/>
        <v>23.290000000000003</v>
      </c>
      <c r="U246" s="244">
        <f t="shared" si="121"/>
        <v>1032.3</v>
      </c>
      <c r="V246" s="250">
        <v>1055.59</v>
      </c>
      <c r="W246" s="263">
        <v>65.3</v>
      </c>
      <c r="X246" s="247">
        <v>400</v>
      </c>
      <c r="Y246" s="247">
        <v>300</v>
      </c>
      <c r="Z246" s="247">
        <v>300</v>
      </c>
      <c r="AA246" s="240">
        <v>1</v>
      </c>
      <c r="AB246" s="240">
        <v>1</v>
      </c>
      <c r="AC246" s="241">
        <v>12</v>
      </c>
      <c r="AD246" s="248">
        <f t="shared" si="122"/>
        <v>0.36</v>
      </c>
      <c r="AE246" s="248">
        <f t="shared" si="123"/>
        <v>279.12</v>
      </c>
      <c r="AF246" s="248">
        <f t="shared" si="124"/>
        <v>279.48</v>
      </c>
      <c r="AG246" s="248">
        <f t="shared" si="125"/>
        <v>12387.599999999999</v>
      </c>
      <c r="AH246" s="248">
        <f t="shared" si="126"/>
        <v>783.5999999999999</v>
      </c>
      <c r="AI246" s="248">
        <f t="shared" si="128"/>
        <v>1000</v>
      </c>
      <c r="AJ246" s="248">
        <f t="shared" si="127"/>
        <v>12667.079999999998</v>
      </c>
      <c r="AK246" s="241">
        <v>9</v>
      </c>
      <c r="AL246" s="310" t="s">
        <v>106</v>
      </c>
    </row>
    <row r="247" spans="1:38" s="57" customFormat="1" ht="20.25" customHeight="1">
      <c r="A247" s="26">
        <v>240</v>
      </c>
      <c r="B247" s="76" t="s">
        <v>484</v>
      </c>
      <c r="C247" s="76" t="s">
        <v>485</v>
      </c>
      <c r="D247" s="76" t="s">
        <v>697</v>
      </c>
      <c r="E247" s="76" t="s">
        <v>160</v>
      </c>
      <c r="F247" s="76" t="s">
        <v>627</v>
      </c>
      <c r="G247" s="76" t="s">
        <v>104</v>
      </c>
      <c r="H247" s="76" t="s">
        <v>897</v>
      </c>
      <c r="I247" s="76" t="s">
        <v>236</v>
      </c>
      <c r="J247" s="77">
        <v>1055.59</v>
      </c>
      <c r="K247" s="77">
        <v>23.26</v>
      </c>
      <c r="L247" s="314" t="s">
        <v>236</v>
      </c>
      <c r="M247" s="240" t="s">
        <v>160</v>
      </c>
      <c r="N247" s="240">
        <v>1</v>
      </c>
      <c r="O247" s="240">
        <v>1</v>
      </c>
      <c r="P247" s="240" t="s">
        <v>160</v>
      </c>
      <c r="Q247" s="240">
        <v>206</v>
      </c>
      <c r="R247" s="243">
        <v>0.03</v>
      </c>
      <c r="S247" s="243">
        <v>23.26</v>
      </c>
      <c r="T247" s="243">
        <f t="shared" si="120"/>
        <v>23.290000000000003</v>
      </c>
      <c r="U247" s="244">
        <f t="shared" si="121"/>
        <v>1032.3</v>
      </c>
      <c r="V247" s="250">
        <v>1055.59</v>
      </c>
      <c r="W247" s="263">
        <v>65.3</v>
      </c>
      <c r="X247" s="247">
        <v>400</v>
      </c>
      <c r="Y247" s="247">
        <v>300</v>
      </c>
      <c r="Z247" s="247">
        <v>300</v>
      </c>
      <c r="AA247" s="240">
        <v>1</v>
      </c>
      <c r="AB247" s="240">
        <v>1</v>
      </c>
      <c r="AC247" s="241">
        <v>12</v>
      </c>
      <c r="AD247" s="248">
        <f t="shared" si="122"/>
        <v>0.36</v>
      </c>
      <c r="AE247" s="248">
        <f t="shared" si="123"/>
        <v>279.12</v>
      </c>
      <c r="AF247" s="248">
        <f t="shared" si="124"/>
        <v>279.48</v>
      </c>
      <c r="AG247" s="248">
        <f t="shared" si="125"/>
        <v>12387.599999999999</v>
      </c>
      <c r="AH247" s="248">
        <f t="shared" si="126"/>
        <v>783.5999999999999</v>
      </c>
      <c r="AI247" s="248">
        <f t="shared" si="128"/>
        <v>1000</v>
      </c>
      <c r="AJ247" s="248">
        <f t="shared" si="127"/>
        <v>12667.079999999998</v>
      </c>
      <c r="AK247" s="241">
        <v>10</v>
      </c>
      <c r="AL247" s="310" t="s">
        <v>106</v>
      </c>
    </row>
    <row r="248" spans="1:38" s="57" customFormat="1" ht="20.25" customHeight="1">
      <c r="A248" s="26">
        <v>241</v>
      </c>
      <c r="B248" s="63" t="s">
        <v>575</v>
      </c>
      <c r="C248" s="38" t="s">
        <v>576</v>
      </c>
      <c r="D248" s="63" t="s">
        <v>698</v>
      </c>
      <c r="E248" s="63" t="s">
        <v>160</v>
      </c>
      <c r="F248" s="63" t="s">
        <v>627</v>
      </c>
      <c r="G248" s="63" t="s">
        <v>141</v>
      </c>
      <c r="H248" s="63" t="s">
        <v>899</v>
      </c>
      <c r="I248" s="63" t="s">
        <v>923</v>
      </c>
      <c r="J248" s="65">
        <v>1017.9</v>
      </c>
      <c r="K248" s="64"/>
      <c r="L248" s="296" t="s">
        <v>923</v>
      </c>
      <c r="M248" s="240" t="s">
        <v>160</v>
      </c>
      <c r="N248" s="240">
        <v>1</v>
      </c>
      <c r="O248" s="240">
        <v>1</v>
      </c>
      <c r="P248" s="240" t="s">
        <v>160</v>
      </c>
      <c r="Q248" s="240">
        <v>207</v>
      </c>
      <c r="R248" s="243">
        <v>0.03</v>
      </c>
      <c r="S248" s="243">
        <v>23.26</v>
      </c>
      <c r="T248" s="243">
        <f t="shared" si="120"/>
        <v>23.290000000000003</v>
      </c>
      <c r="U248" s="244">
        <f t="shared" si="121"/>
        <v>994.61</v>
      </c>
      <c r="V248" s="250">
        <v>1017.9</v>
      </c>
      <c r="W248" s="263">
        <v>64.61</v>
      </c>
      <c r="X248" s="247">
        <v>400</v>
      </c>
      <c r="Y248" s="247">
        <v>300</v>
      </c>
      <c r="Z248" s="247">
        <v>300</v>
      </c>
      <c r="AA248" s="240">
        <v>1</v>
      </c>
      <c r="AB248" s="240">
        <v>1</v>
      </c>
      <c r="AC248" s="241">
        <v>12</v>
      </c>
      <c r="AD248" s="248">
        <f t="shared" si="122"/>
        <v>0.36</v>
      </c>
      <c r="AE248" s="248">
        <f t="shared" si="123"/>
        <v>279.12</v>
      </c>
      <c r="AF248" s="248">
        <f t="shared" si="124"/>
        <v>279.48</v>
      </c>
      <c r="AG248" s="248">
        <f t="shared" si="125"/>
        <v>11935.32</v>
      </c>
      <c r="AH248" s="248">
        <f t="shared" si="126"/>
        <v>775.3199999999999</v>
      </c>
      <c r="AI248" s="248">
        <f t="shared" si="128"/>
        <v>1000</v>
      </c>
      <c r="AJ248" s="248">
        <f t="shared" si="127"/>
        <v>12214.8</v>
      </c>
      <c r="AK248" s="241">
        <v>11</v>
      </c>
      <c r="AL248" s="310" t="s">
        <v>166</v>
      </c>
    </row>
    <row r="249" spans="1:38" s="57" customFormat="1" ht="20.25" customHeight="1">
      <c r="A249" s="26">
        <v>242</v>
      </c>
      <c r="B249" s="63" t="s">
        <v>577</v>
      </c>
      <c r="C249" s="38" t="s">
        <v>578</v>
      </c>
      <c r="D249" s="63" t="s">
        <v>699</v>
      </c>
      <c r="E249" s="63" t="s">
        <v>160</v>
      </c>
      <c r="F249" s="63" t="s">
        <v>629</v>
      </c>
      <c r="G249" s="63" t="s">
        <v>141</v>
      </c>
      <c r="H249" s="63" t="s">
        <v>895</v>
      </c>
      <c r="I249" s="63" t="s">
        <v>344</v>
      </c>
      <c r="J249" s="65">
        <v>1017.9</v>
      </c>
      <c r="K249" s="64"/>
      <c r="L249" s="296" t="s">
        <v>344</v>
      </c>
      <c r="M249" s="240" t="s">
        <v>160</v>
      </c>
      <c r="N249" s="240">
        <v>1</v>
      </c>
      <c r="O249" s="240">
        <v>1</v>
      </c>
      <c r="P249" s="240" t="s">
        <v>160</v>
      </c>
      <c r="Q249" s="240">
        <v>208</v>
      </c>
      <c r="R249" s="243">
        <v>0.03</v>
      </c>
      <c r="S249" s="243">
        <v>23.26</v>
      </c>
      <c r="T249" s="243">
        <f t="shared" si="120"/>
        <v>23.290000000000003</v>
      </c>
      <c r="U249" s="244">
        <f t="shared" si="121"/>
        <v>994.61</v>
      </c>
      <c r="V249" s="250">
        <v>1017.9</v>
      </c>
      <c r="W249" s="263">
        <v>64.61</v>
      </c>
      <c r="X249" s="247">
        <v>400</v>
      </c>
      <c r="Y249" s="247">
        <v>300</v>
      </c>
      <c r="Z249" s="247">
        <v>300</v>
      </c>
      <c r="AA249" s="240">
        <v>1</v>
      </c>
      <c r="AB249" s="240">
        <v>1</v>
      </c>
      <c r="AC249" s="241">
        <v>12</v>
      </c>
      <c r="AD249" s="248">
        <f t="shared" si="122"/>
        <v>0.36</v>
      </c>
      <c r="AE249" s="248">
        <f t="shared" si="123"/>
        <v>279.12</v>
      </c>
      <c r="AF249" s="248">
        <f t="shared" si="124"/>
        <v>279.48</v>
      </c>
      <c r="AG249" s="248">
        <f t="shared" si="125"/>
        <v>11935.32</v>
      </c>
      <c r="AH249" s="248">
        <f t="shared" si="126"/>
        <v>775.3199999999999</v>
      </c>
      <c r="AI249" s="248">
        <f t="shared" si="128"/>
        <v>1000</v>
      </c>
      <c r="AJ249" s="248">
        <f t="shared" si="127"/>
        <v>12214.8</v>
      </c>
      <c r="AK249" s="241">
        <v>12</v>
      </c>
      <c r="AL249" s="310" t="s">
        <v>163</v>
      </c>
    </row>
    <row r="250" spans="1:38" s="57" customFormat="1" ht="20.25" customHeight="1">
      <c r="A250" s="26">
        <v>243</v>
      </c>
      <c r="B250" s="63" t="s">
        <v>486</v>
      </c>
      <c r="C250" s="38" t="s">
        <v>487</v>
      </c>
      <c r="D250" s="63" t="s">
        <v>700</v>
      </c>
      <c r="E250" s="63" t="s">
        <v>160</v>
      </c>
      <c r="F250" s="63" t="s">
        <v>627</v>
      </c>
      <c r="G250" s="63" t="s">
        <v>141</v>
      </c>
      <c r="H250" s="63" t="s">
        <v>898</v>
      </c>
      <c r="I250" s="76" t="s">
        <v>921</v>
      </c>
      <c r="J250" s="65">
        <v>1017.9</v>
      </c>
      <c r="K250" s="64"/>
      <c r="L250" s="314" t="s">
        <v>921</v>
      </c>
      <c r="M250" s="240" t="s">
        <v>160</v>
      </c>
      <c r="N250" s="240">
        <v>1</v>
      </c>
      <c r="O250" s="240">
        <v>1</v>
      </c>
      <c r="P250" s="240" t="s">
        <v>160</v>
      </c>
      <c r="Q250" s="240">
        <v>209</v>
      </c>
      <c r="R250" s="243">
        <v>0.03</v>
      </c>
      <c r="S250" s="243">
        <v>23.26</v>
      </c>
      <c r="T250" s="243">
        <f t="shared" si="120"/>
        <v>23.290000000000003</v>
      </c>
      <c r="U250" s="244">
        <f t="shared" si="121"/>
        <v>994.61</v>
      </c>
      <c r="V250" s="245">
        <v>1017.9</v>
      </c>
      <c r="W250" s="263">
        <v>64.61</v>
      </c>
      <c r="X250" s="247">
        <v>400</v>
      </c>
      <c r="Y250" s="247">
        <v>300</v>
      </c>
      <c r="Z250" s="247">
        <v>300</v>
      </c>
      <c r="AA250" s="240">
        <v>1</v>
      </c>
      <c r="AB250" s="240">
        <v>1</v>
      </c>
      <c r="AC250" s="241">
        <v>12</v>
      </c>
      <c r="AD250" s="248">
        <f t="shared" si="122"/>
        <v>0.36</v>
      </c>
      <c r="AE250" s="248">
        <f t="shared" si="123"/>
        <v>279.12</v>
      </c>
      <c r="AF250" s="248">
        <f t="shared" si="124"/>
        <v>279.48</v>
      </c>
      <c r="AG250" s="248">
        <f t="shared" si="125"/>
        <v>11935.32</v>
      </c>
      <c r="AH250" s="248">
        <f t="shared" si="126"/>
        <v>775.3199999999999</v>
      </c>
      <c r="AI250" s="248">
        <f t="shared" si="128"/>
        <v>1000</v>
      </c>
      <c r="AJ250" s="248">
        <f t="shared" si="127"/>
        <v>12214.8</v>
      </c>
      <c r="AK250" s="241">
        <v>13</v>
      </c>
      <c r="AL250" s="310" t="s">
        <v>166</v>
      </c>
    </row>
    <row r="251" spans="1:38" s="57" customFormat="1" ht="20.25" customHeight="1">
      <c r="A251" s="26">
        <v>244</v>
      </c>
      <c r="B251" s="63" t="s">
        <v>488</v>
      </c>
      <c r="C251" s="38" t="s">
        <v>489</v>
      </c>
      <c r="D251" s="63" t="s">
        <v>701</v>
      </c>
      <c r="E251" s="63" t="s">
        <v>160</v>
      </c>
      <c r="F251" s="63" t="s">
        <v>629</v>
      </c>
      <c r="G251" s="63" t="s">
        <v>141</v>
      </c>
      <c r="H251" s="63" t="s">
        <v>895</v>
      </c>
      <c r="I251" s="63" t="s">
        <v>191</v>
      </c>
      <c r="J251" s="65">
        <v>1017.9</v>
      </c>
      <c r="K251" s="64"/>
      <c r="L251" s="296" t="s">
        <v>191</v>
      </c>
      <c r="M251" s="240" t="s">
        <v>160</v>
      </c>
      <c r="N251" s="240">
        <v>1</v>
      </c>
      <c r="O251" s="240">
        <v>1</v>
      </c>
      <c r="P251" s="240" t="s">
        <v>160</v>
      </c>
      <c r="Q251" s="240">
        <v>210</v>
      </c>
      <c r="R251" s="243">
        <v>0.03</v>
      </c>
      <c r="S251" s="243">
        <v>23.26</v>
      </c>
      <c r="T251" s="243">
        <f t="shared" si="120"/>
        <v>23.290000000000003</v>
      </c>
      <c r="U251" s="244">
        <f t="shared" si="121"/>
        <v>994.61</v>
      </c>
      <c r="V251" s="245">
        <v>1017.9</v>
      </c>
      <c r="W251" s="263">
        <v>64.61</v>
      </c>
      <c r="X251" s="247">
        <v>400</v>
      </c>
      <c r="Y251" s="247">
        <v>300</v>
      </c>
      <c r="Z251" s="247">
        <v>300</v>
      </c>
      <c r="AA251" s="240">
        <v>1</v>
      </c>
      <c r="AB251" s="240">
        <v>1</v>
      </c>
      <c r="AC251" s="241">
        <v>12</v>
      </c>
      <c r="AD251" s="248">
        <f t="shared" si="122"/>
        <v>0.36</v>
      </c>
      <c r="AE251" s="248">
        <f t="shared" si="123"/>
        <v>279.12</v>
      </c>
      <c r="AF251" s="248">
        <f t="shared" si="124"/>
        <v>279.48</v>
      </c>
      <c r="AG251" s="248">
        <f t="shared" si="125"/>
        <v>11935.32</v>
      </c>
      <c r="AH251" s="248">
        <f t="shared" si="126"/>
        <v>775.3199999999999</v>
      </c>
      <c r="AI251" s="248">
        <f t="shared" si="128"/>
        <v>1000</v>
      </c>
      <c r="AJ251" s="248">
        <f t="shared" si="127"/>
        <v>12214.8</v>
      </c>
      <c r="AK251" s="241">
        <v>14</v>
      </c>
      <c r="AL251" s="310" t="s">
        <v>168</v>
      </c>
    </row>
    <row r="252" spans="1:38" s="57" customFormat="1" ht="20.25" customHeight="1">
      <c r="A252" s="26">
        <v>245</v>
      </c>
      <c r="B252" s="63" t="s">
        <v>490</v>
      </c>
      <c r="C252" s="38" t="s">
        <v>491</v>
      </c>
      <c r="D252" s="63" t="s">
        <v>702</v>
      </c>
      <c r="E252" s="63" t="s">
        <v>160</v>
      </c>
      <c r="F252" s="63" t="s">
        <v>627</v>
      </c>
      <c r="G252" s="63" t="s">
        <v>141</v>
      </c>
      <c r="H252" s="63" t="s">
        <v>897</v>
      </c>
      <c r="I252" s="63" t="s">
        <v>191</v>
      </c>
      <c r="J252" s="65">
        <v>1017.9</v>
      </c>
      <c r="K252" s="64"/>
      <c r="L252" s="296" t="s">
        <v>191</v>
      </c>
      <c r="M252" s="240" t="s">
        <v>160</v>
      </c>
      <c r="N252" s="240">
        <v>1</v>
      </c>
      <c r="O252" s="240">
        <v>1</v>
      </c>
      <c r="P252" s="240" t="s">
        <v>160</v>
      </c>
      <c r="Q252" s="240">
        <v>211</v>
      </c>
      <c r="R252" s="243">
        <v>0.03</v>
      </c>
      <c r="S252" s="243">
        <v>23.26</v>
      </c>
      <c r="T252" s="243">
        <f t="shared" si="120"/>
        <v>23.290000000000003</v>
      </c>
      <c r="U252" s="244">
        <f t="shared" si="121"/>
        <v>994.61</v>
      </c>
      <c r="V252" s="245">
        <v>1017.9</v>
      </c>
      <c r="W252" s="263">
        <v>61.91</v>
      </c>
      <c r="X252" s="247">
        <v>400</v>
      </c>
      <c r="Y252" s="247">
        <v>300</v>
      </c>
      <c r="Z252" s="247">
        <v>300</v>
      </c>
      <c r="AA252" s="240">
        <v>1</v>
      </c>
      <c r="AB252" s="240">
        <v>1</v>
      </c>
      <c r="AC252" s="241">
        <v>12</v>
      </c>
      <c r="AD252" s="248">
        <f t="shared" si="122"/>
        <v>0.36</v>
      </c>
      <c r="AE252" s="248">
        <f t="shared" si="123"/>
        <v>279.12</v>
      </c>
      <c r="AF252" s="248">
        <f t="shared" si="124"/>
        <v>279.48</v>
      </c>
      <c r="AG252" s="248">
        <f t="shared" si="125"/>
        <v>11935.32</v>
      </c>
      <c r="AH252" s="248">
        <f t="shared" si="126"/>
        <v>742.92</v>
      </c>
      <c r="AI252" s="248">
        <f t="shared" si="128"/>
        <v>1000</v>
      </c>
      <c r="AJ252" s="248">
        <f t="shared" si="127"/>
        <v>12214.8</v>
      </c>
      <c r="AK252" s="241">
        <v>15</v>
      </c>
      <c r="AL252" s="310" t="s">
        <v>163</v>
      </c>
    </row>
    <row r="253" spans="1:38" s="57" customFormat="1" ht="20.25" customHeight="1">
      <c r="A253" s="26">
        <v>246</v>
      </c>
      <c r="B253" s="63"/>
      <c r="C253" s="78" t="s">
        <v>483</v>
      </c>
      <c r="D253" s="52" t="s">
        <v>167</v>
      </c>
      <c r="E253" s="63"/>
      <c r="F253" s="63"/>
      <c r="G253" s="63"/>
      <c r="H253" s="63"/>
      <c r="I253" s="63"/>
      <c r="J253" s="163">
        <v>1055.59</v>
      </c>
      <c r="K253" s="65"/>
      <c r="L253" s="314" t="s">
        <v>932</v>
      </c>
      <c r="M253" s="352" t="s">
        <v>160</v>
      </c>
      <c r="N253" s="352">
        <v>1</v>
      </c>
      <c r="O253" s="352"/>
      <c r="P253" s="352" t="s">
        <v>160</v>
      </c>
      <c r="Q253" s="279">
        <v>212</v>
      </c>
      <c r="R253" s="274">
        <v>0.03</v>
      </c>
      <c r="S253" s="274">
        <v>23.26</v>
      </c>
      <c r="T253" s="274">
        <f>SUM(R253:S253)</f>
        <v>23.290000000000003</v>
      </c>
      <c r="U253" s="275">
        <f>(V253-T253)</f>
        <v>1032.3</v>
      </c>
      <c r="V253" s="301">
        <v>1055.59</v>
      </c>
      <c r="W253" s="302">
        <v>61.91</v>
      </c>
      <c r="X253" s="278">
        <v>400</v>
      </c>
      <c r="Y253" s="278">
        <v>300</v>
      </c>
      <c r="Z253" s="278">
        <v>300</v>
      </c>
      <c r="AA253" s="279">
        <v>1</v>
      </c>
      <c r="AB253" s="279"/>
      <c r="AC253" s="280">
        <v>12</v>
      </c>
      <c r="AD253" s="281">
        <f>(R253*AC253)</f>
        <v>0.36</v>
      </c>
      <c r="AE253" s="281">
        <f>(S253*AC253)</f>
        <v>279.12</v>
      </c>
      <c r="AF253" s="281">
        <f>(T253*AC253)</f>
        <v>279.48</v>
      </c>
      <c r="AG253" s="281">
        <f>(U253*AC253)</f>
        <v>12387.599999999999</v>
      </c>
      <c r="AH253" s="281">
        <f>(W253*AC253)</f>
        <v>742.92</v>
      </c>
      <c r="AI253" s="281">
        <f>+X253+Y253+Z253</f>
        <v>1000</v>
      </c>
      <c r="AJ253" s="281">
        <f>(V253*AC253)</f>
        <v>12667.079999999998</v>
      </c>
      <c r="AK253" s="280"/>
      <c r="AL253" s="282" t="s">
        <v>86</v>
      </c>
    </row>
    <row r="254" spans="1:38" s="57" customFormat="1" ht="18.75" customHeight="1">
      <c r="A254" s="26">
        <v>247</v>
      </c>
      <c r="B254" s="76"/>
      <c r="C254" s="76"/>
      <c r="D254" s="76"/>
      <c r="E254" s="76"/>
      <c r="F254" s="76"/>
      <c r="G254" s="76"/>
      <c r="H254" s="76"/>
      <c r="I254" s="76"/>
      <c r="J254" s="66">
        <f>SUM(J238:J253)</f>
        <v>16851.629999999997</v>
      </c>
      <c r="K254" s="39"/>
      <c r="L254" s="269"/>
      <c r="M254" s="269" t="s">
        <v>160</v>
      </c>
      <c r="N254" s="269">
        <f>SUM(N238:N253)</f>
        <v>16</v>
      </c>
      <c r="O254" s="269">
        <f>SUM(O238:O253)</f>
        <v>15</v>
      </c>
      <c r="P254" s="269" t="s">
        <v>160</v>
      </c>
      <c r="Q254" s="269"/>
      <c r="R254" s="267">
        <f>SUM(R238:R253)</f>
        <v>0.4800000000000002</v>
      </c>
      <c r="S254" s="267">
        <f>SUM(S238:S253)</f>
        <v>372.1599999999999</v>
      </c>
      <c r="T254" s="267">
        <f aca="true" t="shared" si="129" ref="T254:Z254">SUM(T238:T253)</f>
        <v>372.6400000000001</v>
      </c>
      <c r="U254" s="267">
        <f t="shared" si="129"/>
        <v>16478.99</v>
      </c>
      <c r="V254" s="284">
        <f t="shared" si="129"/>
        <v>16851.629999999997</v>
      </c>
      <c r="W254" s="267">
        <f t="shared" si="129"/>
        <v>1048.83</v>
      </c>
      <c r="X254" s="267">
        <f t="shared" si="129"/>
        <v>6400</v>
      </c>
      <c r="Y254" s="267">
        <f t="shared" si="129"/>
        <v>4800</v>
      </c>
      <c r="Z254" s="267">
        <f t="shared" si="129"/>
        <v>4800</v>
      </c>
      <c r="AA254" s="269">
        <f>SUM(AA238:AA253)</f>
        <v>16</v>
      </c>
      <c r="AB254" s="269">
        <f>SUM(AB238:AB253)</f>
        <v>15</v>
      </c>
      <c r="AC254" s="255">
        <v>12</v>
      </c>
      <c r="AD254" s="345">
        <f>(R254*AC254)</f>
        <v>5.7600000000000025</v>
      </c>
      <c r="AE254" s="345">
        <f>(S254*AC254)</f>
        <v>4465.919999999999</v>
      </c>
      <c r="AF254" s="345">
        <f>(T254*AC254)</f>
        <v>4471.680000000001</v>
      </c>
      <c r="AG254" s="345">
        <f>(U254*AC254)</f>
        <v>197747.88</v>
      </c>
      <c r="AH254" s="345">
        <f>(W254*AC254)</f>
        <v>12585.96</v>
      </c>
      <c r="AI254" s="345">
        <f>SUM(AI238:AI253)</f>
        <v>16000</v>
      </c>
      <c r="AJ254" s="345">
        <f>(V254*AC254)</f>
        <v>202219.55999999997</v>
      </c>
      <c r="AK254" s="269">
        <v>15</v>
      </c>
      <c r="AL254" s="343"/>
    </row>
    <row r="255" spans="1:38" s="57" customFormat="1" ht="20.25" customHeight="1">
      <c r="A255" s="26">
        <v>249</v>
      </c>
      <c r="B255" s="63" t="s">
        <v>910</v>
      </c>
      <c r="C255" s="38" t="s">
        <v>911</v>
      </c>
      <c r="D255" s="63" t="s">
        <v>912</v>
      </c>
      <c r="E255" s="63" t="s">
        <v>169</v>
      </c>
      <c r="F255" s="63" t="s">
        <v>629</v>
      </c>
      <c r="G255" s="63" t="s">
        <v>141</v>
      </c>
      <c r="H255" s="64"/>
      <c r="I255" s="63" t="s">
        <v>919</v>
      </c>
      <c r="J255" s="65">
        <v>1017.92</v>
      </c>
      <c r="K255" s="59"/>
      <c r="L255" s="296" t="s">
        <v>919</v>
      </c>
      <c r="M255" s="240" t="s">
        <v>169</v>
      </c>
      <c r="N255" s="240">
        <v>1</v>
      </c>
      <c r="O255" s="240">
        <v>1</v>
      </c>
      <c r="P255" s="240" t="s">
        <v>169</v>
      </c>
      <c r="Q255" s="240">
        <v>213</v>
      </c>
      <c r="R255" s="243">
        <v>0.03</v>
      </c>
      <c r="S255" s="243">
        <v>23.18</v>
      </c>
      <c r="T255" s="243">
        <f aca="true" t="shared" si="130" ref="T255:T263">SUM(R255:S255)</f>
        <v>23.21</v>
      </c>
      <c r="U255" s="244">
        <f aca="true" t="shared" si="131" ref="U255:U263">(V255-T255)</f>
        <v>994.7099999999999</v>
      </c>
      <c r="V255" s="250">
        <v>1017.92</v>
      </c>
      <c r="W255" s="263">
        <v>64.61</v>
      </c>
      <c r="X255" s="247">
        <v>400</v>
      </c>
      <c r="Y255" s="247">
        <v>300</v>
      </c>
      <c r="Z255" s="247">
        <v>300</v>
      </c>
      <c r="AA255" s="240">
        <v>1</v>
      </c>
      <c r="AB255" s="240">
        <v>1</v>
      </c>
      <c r="AC255" s="241">
        <v>12</v>
      </c>
      <c r="AD255" s="248">
        <f aca="true" t="shared" si="132" ref="AD255:AD264">(R255*AC255)</f>
        <v>0.36</v>
      </c>
      <c r="AE255" s="248">
        <f aca="true" t="shared" si="133" ref="AE255:AE264">(S255*AC255)</f>
        <v>278.15999999999997</v>
      </c>
      <c r="AF255" s="248">
        <f aca="true" t="shared" si="134" ref="AF255:AF264">(T255*AC255)</f>
        <v>278.52</v>
      </c>
      <c r="AG255" s="248">
        <f aca="true" t="shared" si="135" ref="AG255:AG264">(U255*AC255)</f>
        <v>11936.519999999999</v>
      </c>
      <c r="AH255" s="248">
        <f aca="true" t="shared" si="136" ref="AH255:AH264">(W255*AC255)</f>
        <v>775.3199999999999</v>
      </c>
      <c r="AI255" s="248">
        <f aca="true" t="shared" si="137" ref="AI255:AI263">+X255+Y255+Z255</f>
        <v>1000</v>
      </c>
      <c r="AJ255" s="248">
        <f aca="true" t="shared" si="138" ref="AJ255:AJ263">(V255*AC255)</f>
        <v>12215.039999999999</v>
      </c>
      <c r="AK255" s="241">
        <v>1</v>
      </c>
      <c r="AL255" s="310" t="s">
        <v>157</v>
      </c>
    </row>
    <row r="256" spans="1:38" s="57" customFormat="1" ht="20.25" customHeight="1">
      <c r="A256" s="26">
        <v>250</v>
      </c>
      <c r="B256" s="76" t="s">
        <v>373</v>
      </c>
      <c r="C256" s="76" t="s">
        <v>374</v>
      </c>
      <c r="D256" s="76" t="s">
        <v>704</v>
      </c>
      <c r="E256" s="76" t="s">
        <v>169</v>
      </c>
      <c r="F256" s="76" t="s">
        <v>627</v>
      </c>
      <c r="G256" s="76" t="s">
        <v>104</v>
      </c>
      <c r="H256" s="76" t="s">
        <v>899</v>
      </c>
      <c r="I256" s="76" t="s">
        <v>199</v>
      </c>
      <c r="J256" s="77">
        <v>1055.59</v>
      </c>
      <c r="K256" s="77">
        <v>23.26</v>
      </c>
      <c r="L256" s="314" t="s">
        <v>199</v>
      </c>
      <c r="M256" s="240" t="s">
        <v>169</v>
      </c>
      <c r="N256" s="240">
        <v>1</v>
      </c>
      <c r="O256" s="240">
        <v>1</v>
      </c>
      <c r="P256" s="240" t="s">
        <v>169</v>
      </c>
      <c r="Q256" s="240">
        <v>214</v>
      </c>
      <c r="R256" s="243">
        <v>0.03</v>
      </c>
      <c r="S256" s="243">
        <v>23.18</v>
      </c>
      <c r="T256" s="243">
        <f t="shared" si="130"/>
        <v>23.21</v>
      </c>
      <c r="U256" s="244">
        <f t="shared" si="131"/>
        <v>1032.3799999999999</v>
      </c>
      <c r="V256" s="250">
        <v>1055.59</v>
      </c>
      <c r="W256" s="263">
        <v>65.3</v>
      </c>
      <c r="X256" s="247">
        <v>400</v>
      </c>
      <c r="Y256" s="247">
        <v>300</v>
      </c>
      <c r="Z256" s="247">
        <v>300</v>
      </c>
      <c r="AA256" s="240">
        <v>1</v>
      </c>
      <c r="AB256" s="240">
        <v>1</v>
      </c>
      <c r="AC256" s="241">
        <v>12</v>
      </c>
      <c r="AD256" s="248">
        <f t="shared" si="132"/>
        <v>0.36</v>
      </c>
      <c r="AE256" s="248">
        <f t="shared" si="133"/>
        <v>278.15999999999997</v>
      </c>
      <c r="AF256" s="248">
        <f t="shared" si="134"/>
        <v>278.52</v>
      </c>
      <c r="AG256" s="248">
        <f t="shared" si="135"/>
        <v>12388.559999999998</v>
      </c>
      <c r="AH256" s="248">
        <f t="shared" si="136"/>
        <v>783.5999999999999</v>
      </c>
      <c r="AI256" s="248">
        <f t="shared" si="137"/>
        <v>1000</v>
      </c>
      <c r="AJ256" s="248">
        <f t="shared" si="138"/>
        <v>12667.079999999998</v>
      </c>
      <c r="AK256" s="241">
        <v>2</v>
      </c>
      <c r="AL256" s="310" t="s">
        <v>172</v>
      </c>
    </row>
    <row r="257" spans="1:38" s="57" customFormat="1" ht="20.25" customHeight="1">
      <c r="A257" s="26">
        <v>251</v>
      </c>
      <c r="B257" s="76" t="s">
        <v>375</v>
      </c>
      <c r="C257" s="76" t="s">
        <v>376</v>
      </c>
      <c r="D257" s="76" t="s">
        <v>706</v>
      </c>
      <c r="E257" s="76" t="s">
        <v>169</v>
      </c>
      <c r="F257" s="76" t="s">
        <v>627</v>
      </c>
      <c r="G257" s="76" t="s">
        <v>141</v>
      </c>
      <c r="H257" s="76" t="s">
        <v>897</v>
      </c>
      <c r="I257" s="76" t="s">
        <v>286</v>
      </c>
      <c r="J257" s="77">
        <v>1013.66</v>
      </c>
      <c r="K257" s="77">
        <v>23.18</v>
      </c>
      <c r="L257" s="314" t="s">
        <v>286</v>
      </c>
      <c r="M257" s="240" t="s">
        <v>169</v>
      </c>
      <c r="N257" s="240">
        <v>1</v>
      </c>
      <c r="O257" s="240">
        <v>1</v>
      </c>
      <c r="P257" s="240" t="s">
        <v>169</v>
      </c>
      <c r="Q257" s="240">
        <v>215</v>
      </c>
      <c r="R257" s="243">
        <v>0.03</v>
      </c>
      <c r="S257" s="243">
        <v>23.18</v>
      </c>
      <c r="T257" s="243">
        <f t="shared" si="130"/>
        <v>23.21</v>
      </c>
      <c r="U257" s="244">
        <f t="shared" si="131"/>
        <v>990.4499999999999</v>
      </c>
      <c r="V257" s="250">
        <v>1013.66</v>
      </c>
      <c r="W257" s="263">
        <v>61.53</v>
      </c>
      <c r="X257" s="247">
        <v>400</v>
      </c>
      <c r="Y257" s="247">
        <v>300</v>
      </c>
      <c r="Z257" s="247">
        <v>300</v>
      </c>
      <c r="AA257" s="240">
        <v>1</v>
      </c>
      <c r="AB257" s="240">
        <v>1</v>
      </c>
      <c r="AC257" s="241">
        <v>12</v>
      </c>
      <c r="AD257" s="248">
        <f t="shared" si="132"/>
        <v>0.36</v>
      </c>
      <c r="AE257" s="248">
        <f t="shared" si="133"/>
        <v>278.15999999999997</v>
      </c>
      <c r="AF257" s="248">
        <f t="shared" si="134"/>
        <v>278.52</v>
      </c>
      <c r="AG257" s="248">
        <f t="shared" si="135"/>
        <v>11885.4</v>
      </c>
      <c r="AH257" s="248">
        <f t="shared" si="136"/>
        <v>738.36</v>
      </c>
      <c r="AI257" s="248">
        <f t="shared" si="137"/>
        <v>1000</v>
      </c>
      <c r="AJ257" s="248">
        <f t="shared" si="138"/>
        <v>12163.92</v>
      </c>
      <c r="AK257" s="241">
        <v>3</v>
      </c>
      <c r="AL257" s="310" t="s">
        <v>159</v>
      </c>
    </row>
    <row r="258" spans="1:38" s="57" customFormat="1" ht="20.25" customHeight="1">
      <c r="A258" s="26">
        <v>252</v>
      </c>
      <c r="B258" s="76" t="s">
        <v>377</v>
      </c>
      <c r="C258" s="76" t="s">
        <v>378</v>
      </c>
      <c r="D258" s="76" t="s">
        <v>707</v>
      </c>
      <c r="E258" s="76" t="s">
        <v>169</v>
      </c>
      <c r="F258" s="76" t="s">
        <v>627</v>
      </c>
      <c r="G258" s="76" t="s">
        <v>141</v>
      </c>
      <c r="H258" s="76" t="s">
        <v>897</v>
      </c>
      <c r="I258" s="76" t="s">
        <v>229</v>
      </c>
      <c r="J258" s="77">
        <v>1061.92</v>
      </c>
      <c r="K258" s="77">
        <v>23.18</v>
      </c>
      <c r="L258" s="314" t="s">
        <v>229</v>
      </c>
      <c r="M258" s="240" t="s">
        <v>169</v>
      </c>
      <c r="N258" s="240">
        <v>1</v>
      </c>
      <c r="O258" s="240">
        <v>1</v>
      </c>
      <c r="P258" s="240" t="s">
        <v>169</v>
      </c>
      <c r="Q258" s="240">
        <v>216</v>
      </c>
      <c r="R258" s="243">
        <v>0.03</v>
      </c>
      <c r="S258" s="243">
        <v>23.18</v>
      </c>
      <c r="T258" s="243">
        <f t="shared" si="130"/>
        <v>23.21</v>
      </c>
      <c r="U258" s="244">
        <f t="shared" si="131"/>
        <v>1038.71</v>
      </c>
      <c r="V258" s="250">
        <v>1061.92</v>
      </c>
      <c r="W258" s="263">
        <v>65.87</v>
      </c>
      <c r="X258" s="247">
        <v>400</v>
      </c>
      <c r="Y258" s="247">
        <v>300</v>
      </c>
      <c r="Z258" s="247">
        <v>300</v>
      </c>
      <c r="AA258" s="240">
        <v>1</v>
      </c>
      <c r="AB258" s="240">
        <v>1</v>
      </c>
      <c r="AC258" s="241">
        <v>12</v>
      </c>
      <c r="AD258" s="248">
        <f t="shared" si="132"/>
        <v>0.36</v>
      </c>
      <c r="AE258" s="248">
        <f t="shared" si="133"/>
        <v>278.15999999999997</v>
      </c>
      <c r="AF258" s="248">
        <f t="shared" si="134"/>
        <v>278.52</v>
      </c>
      <c r="AG258" s="248">
        <f t="shared" si="135"/>
        <v>12464.52</v>
      </c>
      <c r="AH258" s="248">
        <f t="shared" si="136"/>
        <v>790.44</v>
      </c>
      <c r="AI258" s="248">
        <f t="shared" si="137"/>
        <v>1000</v>
      </c>
      <c r="AJ258" s="248">
        <f t="shared" si="138"/>
        <v>12743.04</v>
      </c>
      <c r="AK258" s="241">
        <v>4</v>
      </c>
      <c r="AL258" s="310" t="s">
        <v>170</v>
      </c>
    </row>
    <row r="259" spans="1:38" s="57" customFormat="1" ht="20.25" customHeight="1">
      <c r="A259" s="26">
        <v>253</v>
      </c>
      <c r="B259" s="76" t="s">
        <v>379</v>
      </c>
      <c r="C259" s="76" t="s">
        <v>380</v>
      </c>
      <c r="D259" s="76" t="s">
        <v>709</v>
      </c>
      <c r="E259" s="76" t="s">
        <v>169</v>
      </c>
      <c r="F259" s="76" t="s">
        <v>629</v>
      </c>
      <c r="G259" s="76" t="s">
        <v>141</v>
      </c>
      <c r="H259" s="76" t="s">
        <v>895</v>
      </c>
      <c r="I259" s="76" t="s">
        <v>202</v>
      </c>
      <c r="J259" s="77">
        <v>1004.38</v>
      </c>
      <c r="K259" s="77">
        <v>23.18</v>
      </c>
      <c r="L259" s="314" t="s">
        <v>202</v>
      </c>
      <c r="M259" s="240" t="s">
        <v>169</v>
      </c>
      <c r="N259" s="240">
        <v>1</v>
      </c>
      <c r="O259" s="240">
        <v>1</v>
      </c>
      <c r="P259" s="240" t="s">
        <v>169</v>
      </c>
      <c r="Q259" s="240">
        <v>217</v>
      </c>
      <c r="R259" s="243">
        <v>0.03</v>
      </c>
      <c r="S259" s="243">
        <v>23.18</v>
      </c>
      <c r="T259" s="243">
        <f t="shared" si="130"/>
        <v>23.21</v>
      </c>
      <c r="U259" s="244">
        <f t="shared" si="131"/>
        <v>981.17</v>
      </c>
      <c r="V259" s="250">
        <v>1004.38</v>
      </c>
      <c r="W259" s="263">
        <v>60.69</v>
      </c>
      <c r="X259" s="247">
        <v>400</v>
      </c>
      <c r="Y259" s="247">
        <v>300</v>
      </c>
      <c r="Z259" s="247">
        <v>300</v>
      </c>
      <c r="AA259" s="240">
        <v>1</v>
      </c>
      <c r="AB259" s="240">
        <v>1</v>
      </c>
      <c r="AC259" s="241">
        <v>12</v>
      </c>
      <c r="AD259" s="248">
        <f t="shared" si="132"/>
        <v>0.36</v>
      </c>
      <c r="AE259" s="248">
        <f t="shared" si="133"/>
        <v>278.15999999999997</v>
      </c>
      <c r="AF259" s="248">
        <f t="shared" si="134"/>
        <v>278.52</v>
      </c>
      <c r="AG259" s="248">
        <f t="shared" si="135"/>
        <v>11774.039999999999</v>
      </c>
      <c r="AH259" s="248">
        <f t="shared" si="136"/>
        <v>728.28</v>
      </c>
      <c r="AI259" s="248">
        <f t="shared" si="137"/>
        <v>1000</v>
      </c>
      <c r="AJ259" s="248">
        <f t="shared" si="138"/>
        <v>12052.56</v>
      </c>
      <c r="AK259" s="241">
        <v>5</v>
      </c>
      <c r="AL259" s="310" t="s">
        <v>164</v>
      </c>
    </row>
    <row r="260" spans="1:38" s="57" customFormat="1" ht="20.25" customHeight="1">
      <c r="A260" s="26">
        <v>254</v>
      </c>
      <c r="B260" s="76" t="s">
        <v>381</v>
      </c>
      <c r="C260" s="76" t="s">
        <v>382</v>
      </c>
      <c r="D260" s="76" t="s">
        <v>710</v>
      </c>
      <c r="E260" s="76" t="s">
        <v>169</v>
      </c>
      <c r="F260" s="76" t="s">
        <v>627</v>
      </c>
      <c r="G260" s="76" t="s">
        <v>141</v>
      </c>
      <c r="H260" s="76" t="s">
        <v>898</v>
      </c>
      <c r="I260" s="76" t="s">
        <v>236</v>
      </c>
      <c r="J260" s="77">
        <v>1045.64</v>
      </c>
      <c r="K260" s="77">
        <v>23.18</v>
      </c>
      <c r="L260" s="314" t="s">
        <v>236</v>
      </c>
      <c r="M260" s="240" t="s">
        <v>169</v>
      </c>
      <c r="N260" s="240">
        <v>1</v>
      </c>
      <c r="O260" s="240">
        <v>1</v>
      </c>
      <c r="P260" s="240" t="s">
        <v>169</v>
      </c>
      <c r="Q260" s="240">
        <v>218</v>
      </c>
      <c r="R260" s="243">
        <v>0.03</v>
      </c>
      <c r="S260" s="243">
        <v>23.18</v>
      </c>
      <c r="T260" s="243">
        <f t="shared" si="130"/>
        <v>23.21</v>
      </c>
      <c r="U260" s="244">
        <f t="shared" si="131"/>
        <v>1022.4300000000001</v>
      </c>
      <c r="V260" s="250">
        <v>1045.64</v>
      </c>
      <c r="W260" s="263">
        <v>64.41</v>
      </c>
      <c r="X260" s="247">
        <v>400</v>
      </c>
      <c r="Y260" s="247">
        <v>300</v>
      </c>
      <c r="Z260" s="247">
        <v>300</v>
      </c>
      <c r="AA260" s="240">
        <v>1</v>
      </c>
      <c r="AB260" s="240">
        <v>1</v>
      </c>
      <c r="AC260" s="241">
        <v>12</v>
      </c>
      <c r="AD260" s="248">
        <f t="shared" si="132"/>
        <v>0.36</v>
      </c>
      <c r="AE260" s="248">
        <f t="shared" si="133"/>
        <v>278.15999999999997</v>
      </c>
      <c r="AF260" s="248">
        <f t="shared" si="134"/>
        <v>278.52</v>
      </c>
      <c r="AG260" s="248">
        <f t="shared" si="135"/>
        <v>12269.16</v>
      </c>
      <c r="AH260" s="248">
        <f t="shared" si="136"/>
        <v>772.92</v>
      </c>
      <c r="AI260" s="248">
        <f t="shared" si="137"/>
        <v>1000</v>
      </c>
      <c r="AJ260" s="248">
        <f t="shared" si="138"/>
        <v>12547.68</v>
      </c>
      <c r="AK260" s="241">
        <v>6</v>
      </c>
      <c r="AL260" s="310" t="s">
        <v>150</v>
      </c>
    </row>
    <row r="261" spans="1:38" s="57" customFormat="1" ht="20.25" customHeight="1">
      <c r="A261" s="26">
        <v>255</v>
      </c>
      <c r="B261" s="63" t="s">
        <v>383</v>
      </c>
      <c r="C261" s="38" t="s">
        <v>384</v>
      </c>
      <c r="D261" s="63" t="s">
        <v>711</v>
      </c>
      <c r="E261" s="63" t="s">
        <v>169</v>
      </c>
      <c r="F261" s="63" t="s">
        <v>629</v>
      </c>
      <c r="G261" s="63" t="s">
        <v>141</v>
      </c>
      <c r="H261" s="63" t="s">
        <v>895</v>
      </c>
      <c r="I261" s="76" t="s">
        <v>932</v>
      </c>
      <c r="J261" s="65">
        <v>1017.9</v>
      </c>
      <c r="K261" s="64"/>
      <c r="L261" s="314" t="s">
        <v>932</v>
      </c>
      <c r="M261" s="240" t="s">
        <v>169</v>
      </c>
      <c r="N261" s="240">
        <v>1</v>
      </c>
      <c r="O261" s="240">
        <v>1</v>
      </c>
      <c r="P261" s="240" t="s">
        <v>169</v>
      </c>
      <c r="Q261" s="240">
        <v>219</v>
      </c>
      <c r="R261" s="243">
        <v>0.03</v>
      </c>
      <c r="S261" s="243">
        <v>23.18</v>
      </c>
      <c r="T261" s="243">
        <f t="shared" si="130"/>
        <v>23.21</v>
      </c>
      <c r="U261" s="244">
        <f t="shared" si="131"/>
        <v>994.6899999999999</v>
      </c>
      <c r="V261" s="250">
        <v>1017.9</v>
      </c>
      <c r="W261" s="263">
        <v>64.61</v>
      </c>
      <c r="X261" s="247">
        <v>400</v>
      </c>
      <c r="Y261" s="247">
        <v>300</v>
      </c>
      <c r="Z261" s="247">
        <v>300</v>
      </c>
      <c r="AA261" s="240">
        <v>1</v>
      </c>
      <c r="AB261" s="240">
        <v>1</v>
      </c>
      <c r="AC261" s="241">
        <v>12</v>
      </c>
      <c r="AD261" s="248">
        <f t="shared" si="132"/>
        <v>0.36</v>
      </c>
      <c r="AE261" s="248">
        <f t="shared" si="133"/>
        <v>278.15999999999997</v>
      </c>
      <c r="AF261" s="248">
        <f t="shared" si="134"/>
        <v>278.52</v>
      </c>
      <c r="AG261" s="248">
        <f t="shared" si="135"/>
        <v>11936.279999999999</v>
      </c>
      <c r="AH261" s="248">
        <f t="shared" si="136"/>
        <v>775.3199999999999</v>
      </c>
      <c r="AI261" s="248">
        <f t="shared" si="137"/>
        <v>1000</v>
      </c>
      <c r="AJ261" s="248">
        <f t="shared" si="138"/>
        <v>12214.8</v>
      </c>
      <c r="AK261" s="241">
        <v>7</v>
      </c>
      <c r="AL261" s="310" t="s">
        <v>157</v>
      </c>
    </row>
    <row r="262" spans="1:38" s="57" customFormat="1" ht="20.25" customHeight="1">
      <c r="A262" s="26">
        <v>256</v>
      </c>
      <c r="B262" s="63" t="s">
        <v>385</v>
      </c>
      <c r="C262" s="38" t="s">
        <v>386</v>
      </c>
      <c r="D262" s="63" t="s">
        <v>712</v>
      </c>
      <c r="E262" s="63" t="s">
        <v>169</v>
      </c>
      <c r="F262" s="63" t="s">
        <v>627</v>
      </c>
      <c r="G262" s="63" t="s">
        <v>141</v>
      </c>
      <c r="H262" s="63" t="s">
        <v>897</v>
      </c>
      <c r="I262" s="63" t="s">
        <v>930</v>
      </c>
      <c r="J262" s="65">
        <v>1017.9</v>
      </c>
      <c r="K262" s="64"/>
      <c r="L262" s="296" t="s">
        <v>930</v>
      </c>
      <c r="M262" s="240" t="s">
        <v>169</v>
      </c>
      <c r="N262" s="240">
        <v>1</v>
      </c>
      <c r="O262" s="240">
        <v>1</v>
      </c>
      <c r="P262" s="240" t="s">
        <v>169</v>
      </c>
      <c r="Q262" s="240">
        <v>220</v>
      </c>
      <c r="R262" s="243">
        <v>0.03</v>
      </c>
      <c r="S262" s="243">
        <v>23.18</v>
      </c>
      <c r="T262" s="243">
        <f t="shared" si="130"/>
        <v>23.21</v>
      </c>
      <c r="U262" s="244">
        <f t="shared" si="131"/>
        <v>994.6899999999999</v>
      </c>
      <c r="V262" s="250">
        <v>1017.9</v>
      </c>
      <c r="W262" s="263">
        <v>64.61</v>
      </c>
      <c r="X262" s="247">
        <v>400</v>
      </c>
      <c r="Y262" s="247">
        <v>300</v>
      </c>
      <c r="Z262" s="247">
        <v>300</v>
      </c>
      <c r="AA262" s="240">
        <v>1</v>
      </c>
      <c r="AB262" s="240">
        <v>1</v>
      </c>
      <c r="AC262" s="241">
        <v>12</v>
      </c>
      <c r="AD262" s="248">
        <f t="shared" si="132"/>
        <v>0.36</v>
      </c>
      <c r="AE262" s="248">
        <f t="shared" si="133"/>
        <v>278.15999999999997</v>
      </c>
      <c r="AF262" s="248">
        <f t="shared" si="134"/>
        <v>278.52</v>
      </c>
      <c r="AG262" s="248">
        <f t="shared" si="135"/>
        <v>11936.279999999999</v>
      </c>
      <c r="AH262" s="248">
        <f t="shared" si="136"/>
        <v>775.3199999999999</v>
      </c>
      <c r="AI262" s="248">
        <f t="shared" si="137"/>
        <v>1000</v>
      </c>
      <c r="AJ262" s="248">
        <f t="shared" si="138"/>
        <v>12214.8</v>
      </c>
      <c r="AK262" s="241">
        <v>8</v>
      </c>
      <c r="AL262" s="310" t="s">
        <v>171</v>
      </c>
    </row>
    <row r="263" spans="1:38" s="57" customFormat="1" ht="20.25" customHeight="1">
      <c r="A263" s="26">
        <v>257</v>
      </c>
      <c r="B263" s="63" t="s">
        <v>713</v>
      </c>
      <c r="C263" s="38" t="s">
        <v>714</v>
      </c>
      <c r="D263" s="63" t="s">
        <v>715</v>
      </c>
      <c r="E263" s="63" t="s">
        <v>169</v>
      </c>
      <c r="F263" s="63" t="s">
        <v>629</v>
      </c>
      <c r="G263" s="63" t="s">
        <v>141</v>
      </c>
      <c r="H263" s="63" t="s">
        <v>895</v>
      </c>
      <c r="I263" s="76" t="s">
        <v>928</v>
      </c>
      <c r="J263" s="65">
        <v>1017.9</v>
      </c>
      <c r="K263" s="64"/>
      <c r="L263" s="314" t="s">
        <v>928</v>
      </c>
      <c r="M263" s="240" t="s">
        <v>169</v>
      </c>
      <c r="N263" s="240">
        <v>1</v>
      </c>
      <c r="O263" s="240">
        <v>1</v>
      </c>
      <c r="P263" s="240" t="s">
        <v>169</v>
      </c>
      <c r="Q263" s="240">
        <v>221</v>
      </c>
      <c r="R263" s="243">
        <v>0.03</v>
      </c>
      <c r="S263" s="243">
        <v>23.18</v>
      </c>
      <c r="T263" s="243">
        <f t="shared" si="130"/>
        <v>23.21</v>
      </c>
      <c r="U263" s="244">
        <f t="shared" si="131"/>
        <v>994.6899999999999</v>
      </c>
      <c r="V263" s="250">
        <v>1017.9</v>
      </c>
      <c r="W263" s="263">
        <v>64.61</v>
      </c>
      <c r="X263" s="247">
        <v>400</v>
      </c>
      <c r="Y263" s="247">
        <v>300</v>
      </c>
      <c r="Z263" s="247">
        <v>300</v>
      </c>
      <c r="AA263" s="240">
        <v>1</v>
      </c>
      <c r="AB263" s="240">
        <v>1</v>
      </c>
      <c r="AC263" s="241">
        <v>12</v>
      </c>
      <c r="AD263" s="248">
        <f t="shared" si="132"/>
        <v>0.36</v>
      </c>
      <c r="AE263" s="248">
        <f t="shared" si="133"/>
        <v>278.15999999999997</v>
      </c>
      <c r="AF263" s="248">
        <f t="shared" si="134"/>
        <v>278.52</v>
      </c>
      <c r="AG263" s="248">
        <f t="shared" si="135"/>
        <v>11936.279999999999</v>
      </c>
      <c r="AH263" s="248">
        <f t="shared" si="136"/>
        <v>775.3199999999999</v>
      </c>
      <c r="AI263" s="248">
        <f t="shared" si="137"/>
        <v>1000</v>
      </c>
      <c r="AJ263" s="248">
        <f t="shared" si="138"/>
        <v>12214.8</v>
      </c>
      <c r="AK263" s="241">
        <v>9</v>
      </c>
      <c r="AL263" s="310" t="s">
        <v>115</v>
      </c>
    </row>
    <row r="264" spans="1:38" s="57" customFormat="1" ht="18.75" customHeight="1">
      <c r="A264" s="26">
        <v>258</v>
      </c>
      <c r="B264" s="38"/>
      <c r="C264" s="38"/>
      <c r="D264" s="38"/>
      <c r="E264" s="38"/>
      <c r="F264" s="38"/>
      <c r="G264" s="38"/>
      <c r="H264" s="38"/>
      <c r="I264" s="38"/>
      <c r="J264" s="67">
        <f>SUM(J255:J263)</f>
        <v>9252.81</v>
      </c>
      <c r="K264" s="133"/>
      <c r="L264" s="283"/>
      <c r="M264" s="269" t="s">
        <v>169</v>
      </c>
      <c r="N264" s="269">
        <f>SUM(N255:N263)</f>
        <v>9</v>
      </c>
      <c r="O264" s="269">
        <f>SUM(O255:O263)</f>
        <v>9</v>
      </c>
      <c r="P264" s="269" t="s">
        <v>169</v>
      </c>
      <c r="Q264" s="269"/>
      <c r="R264" s="267">
        <f>SUM(R255:R263)</f>
        <v>0.27</v>
      </c>
      <c r="S264" s="267">
        <f aca="true" t="shared" si="139" ref="S264:Z264">SUM(S255:S263)</f>
        <v>208.62000000000003</v>
      </c>
      <c r="T264" s="267">
        <f t="shared" si="139"/>
        <v>208.89000000000004</v>
      </c>
      <c r="U264" s="267">
        <f t="shared" si="139"/>
        <v>9043.919999999998</v>
      </c>
      <c r="V264" s="284">
        <f t="shared" si="139"/>
        <v>9252.81</v>
      </c>
      <c r="W264" s="267">
        <f t="shared" si="139"/>
        <v>576.24</v>
      </c>
      <c r="X264" s="267">
        <f t="shared" si="139"/>
        <v>3600</v>
      </c>
      <c r="Y264" s="267">
        <f t="shared" si="139"/>
        <v>2700</v>
      </c>
      <c r="Z264" s="267">
        <f t="shared" si="139"/>
        <v>2700</v>
      </c>
      <c r="AA264" s="269">
        <f>SUM(AA255:AA263)</f>
        <v>9</v>
      </c>
      <c r="AB264" s="269">
        <f>SUM(AB255:AB263)</f>
        <v>9</v>
      </c>
      <c r="AC264" s="255">
        <v>12</v>
      </c>
      <c r="AD264" s="345">
        <f t="shared" si="132"/>
        <v>3.24</v>
      </c>
      <c r="AE264" s="345">
        <f t="shared" si="133"/>
        <v>2503.4400000000005</v>
      </c>
      <c r="AF264" s="345">
        <f t="shared" si="134"/>
        <v>2506.6800000000003</v>
      </c>
      <c r="AG264" s="345">
        <f t="shared" si="135"/>
        <v>108527.03999999998</v>
      </c>
      <c r="AH264" s="345">
        <f t="shared" si="136"/>
        <v>6914.88</v>
      </c>
      <c r="AI264" s="345">
        <f>SUM(AI255:AI263)</f>
        <v>9000</v>
      </c>
      <c r="AJ264" s="345">
        <f>SUM(AJ255:AJ263)</f>
        <v>111033.72</v>
      </c>
      <c r="AK264" s="255">
        <v>9</v>
      </c>
      <c r="AL264" s="343"/>
    </row>
    <row r="265" spans="1:38" s="57" customFormat="1" ht="9" customHeight="1">
      <c r="A265" s="26">
        <v>259</v>
      </c>
      <c r="B265" s="76"/>
      <c r="C265" s="76"/>
      <c r="D265" s="76"/>
      <c r="E265" s="76"/>
      <c r="F265" s="76"/>
      <c r="G265" s="76"/>
      <c r="H265" s="76"/>
      <c r="I265" s="76"/>
      <c r="J265" s="77"/>
      <c r="K265" s="39"/>
      <c r="L265" s="314"/>
      <c r="M265" s="240"/>
      <c r="N265" s="240"/>
      <c r="O265" s="240"/>
      <c r="P265" s="240"/>
      <c r="Q265" s="240"/>
      <c r="R265" s="243"/>
      <c r="S265" s="243"/>
      <c r="T265" s="243"/>
      <c r="U265" s="244"/>
      <c r="V265" s="353"/>
      <c r="W265" s="306"/>
      <c r="X265" s="307"/>
      <c r="Y265" s="307"/>
      <c r="Z265" s="307"/>
      <c r="AA265" s="240"/>
      <c r="AB265" s="240"/>
      <c r="AC265" s="241"/>
      <c r="AD265" s="240"/>
      <c r="AE265" s="240"/>
      <c r="AF265" s="240"/>
      <c r="AG265" s="240"/>
      <c r="AH265" s="248"/>
      <c r="AI265" s="248"/>
      <c r="AJ265" s="240"/>
      <c r="AK265" s="241"/>
      <c r="AL265" s="310"/>
    </row>
    <row r="266" spans="1:38" s="57" customFormat="1" ht="20.25" customHeight="1">
      <c r="A266" s="26">
        <v>260</v>
      </c>
      <c r="B266" s="63" t="s">
        <v>492</v>
      </c>
      <c r="C266" s="38" t="s">
        <v>493</v>
      </c>
      <c r="D266" s="63" t="s">
        <v>716</v>
      </c>
      <c r="E266" s="63" t="s">
        <v>717</v>
      </c>
      <c r="F266" s="63" t="s">
        <v>173</v>
      </c>
      <c r="G266" s="63" t="s">
        <v>629</v>
      </c>
      <c r="H266" s="63" t="s">
        <v>141</v>
      </c>
      <c r="I266" s="63" t="s">
        <v>194</v>
      </c>
      <c r="J266" s="65">
        <v>1005.16</v>
      </c>
      <c r="K266" s="65">
        <v>23.1</v>
      </c>
      <c r="L266" s="296" t="s">
        <v>194</v>
      </c>
      <c r="M266" s="240" t="s">
        <v>173</v>
      </c>
      <c r="N266" s="240">
        <v>1</v>
      </c>
      <c r="O266" s="240">
        <v>1</v>
      </c>
      <c r="P266" s="240" t="s">
        <v>173</v>
      </c>
      <c r="Q266" s="240">
        <v>222</v>
      </c>
      <c r="R266" s="243">
        <v>0.03</v>
      </c>
      <c r="S266" s="243">
        <v>23.1</v>
      </c>
      <c r="T266" s="243">
        <f>SUM(R266:S266)</f>
        <v>23.130000000000003</v>
      </c>
      <c r="U266" s="244">
        <f>(V266-T266)</f>
        <v>982.03</v>
      </c>
      <c r="V266" s="245">
        <v>1005.16</v>
      </c>
      <c r="W266" s="263">
        <v>60.76</v>
      </c>
      <c r="X266" s="247">
        <v>400</v>
      </c>
      <c r="Y266" s="247">
        <v>300</v>
      </c>
      <c r="Z266" s="247">
        <v>300</v>
      </c>
      <c r="AA266" s="240">
        <v>1</v>
      </c>
      <c r="AB266" s="240">
        <v>1</v>
      </c>
      <c r="AC266" s="241">
        <v>12</v>
      </c>
      <c r="AD266" s="248">
        <f>(R266*AC266)</f>
        <v>0.36</v>
      </c>
      <c r="AE266" s="248">
        <f>(S266*AC266)</f>
        <v>277.20000000000005</v>
      </c>
      <c r="AF266" s="248">
        <f>(T266*AC266)</f>
        <v>277.56000000000006</v>
      </c>
      <c r="AG266" s="248">
        <f>(U266*AC266)</f>
        <v>11784.36</v>
      </c>
      <c r="AH266" s="248">
        <f>(W266*AC266)</f>
        <v>729.12</v>
      </c>
      <c r="AI266" s="248">
        <f>+X266+Y266+Z266</f>
        <v>1000</v>
      </c>
      <c r="AJ266" s="248">
        <f>(V266*AC266)</f>
        <v>12061.92</v>
      </c>
      <c r="AK266" s="241">
        <v>1</v>
      </c>
      <c r="AL266" s="310" t="s">
        <v>157</v>
      </c>
    </row>
    <row r="267" spans="1:38" s="57" customFormat="1" ht="20.25" customHeight="1">
      <c r="A267" s="26">
        <v>261</v>
      </c>
      <c r="B267" s="76" t="s">
        <v>494</v>
      </c>
      <c r="C267" s="76" t="s">
        <v>495</v>
      </c>
      <c r="D267" s="76" t="s">
        <v>718</v>
      </c>
      <c r="E267" s="76" t="s">
        <v>719</v>
      </c>
      <c r="F267" s="76" t="s">
        <v>173</v>
      </c>
      <c r="G267" s="76" t="s">
        <v>627</v>
      </c>
      <c r="H267" s="76" t="s">
        <v>141</v>
      </c>
      <c r="I267" s="76" t="s">
        <v>922</v>
      </c>
      <c r="J267" s="77">
        <v>1017.9</v>
      </c>
      <c r="K267" s="39"/>
      <c r="L267" s="314" t="s">
        <v>922</v>
      </c>
      <c r="M267" s="240" t="s">
        <v>173</v>
      </c>
      <c r="N267" s="240">
        <v>1</v>
      </c>
      <c r="O267" s="240">
        <v>1</v>
      </c>
      <c r="P267" s="240" t="s">
        <v>173</v>
      </c>
      <c r="Q267" s="240">
        <v>223</v>
      </c>
      <c r="R267" s="243">
        <v>0.03</v>
      </c>
      <c r="S267" s="243">
        <v>23.1</v>
      </c>
      <c r="T267" s="243">
        <f>SUM(R267:S267)</f>
        <v>23.130000000000003</v>
      </c>
      <c r="U267" s="244">
        <f>(V267-T267)</f>
        <v>994.77</v>
      </c>
      <c r="V267" s="245">
        <v>1017.9</v>
      </c>
      <c r="W267" s="263">
        <v>61.91</v>
      </c>
      <c r="X267" s="247">
        <v>400</v>
      </c>
      <c r="Y267" s="247">
        <v>300</v>
      </c>
      <c r="Z267" s="247">
        <v>300</v>
      </c>
      <c r="AA267" s="240">
        <v>1</v>
      </c>
      <c r="AB267" s="240">
        <v>1</v>
      </c>
      <c r="AC267" s="241">
        <v>12</v>
      </c>
      <c r="AD267" s="248">
        <f>(R267*AC267)</f>
        <v>0.36</v>
      </c>
      <c r="AE267" s="248">
        <f>(S267*AC267)</f>
        <v>277.20000000000005</v>
      </c>
      <c r="AF267" s="248">
        <f>(T267*AC267)</f>
        <v>277.56000000000006</v>
      </c>
      <c r="AG267" s="248">
        <f>(U267*AC267)</f>
        <v>11937.24</v>
      </c>
      <c r="AH267" s="248">
        <f>(W267*AC267)</f>
        <v>742.92</v>
      </c>
      <c r="AI267" s="248">
        <f>+X267+Y267+Z267</f>
        <v>1000</v>
      </c>
      <c r="AJ267" s="248">
        <f>(V267*AC267)</f>
        <v>12214.8</v>
      </c>
      <c r="AK267" s="241">
        <v>2</v>
      </c>
      <c r="AL267" s="310" t="s">
        <v>113</v>
      </c>
    </row>
    <row r="268" spans="1:38" s="57" customFormat="1" ht="18.75" customHeight="1">
      <c r="A268" s="26">
        <v>262</v>
      </c>
      <c r="B268" s="76"/>
      <c r="C268" s="76"/>
      <c r="D268" s="76"/>
      <c r="E268" s="76"/>
      <c r="F268" s="76"/>
      <c r="G268" s="76"/>
      <c r="H268" s="76"/>
      <c r="I268" s="76"/>
      <c r="J268" s="77">
        <f>SUM(J266:J267)</f>
        <v>2023.06</v>
      </c>
      <c r="K268" s="39"/>
      <c r="L268" s="269"/>
      <c r="M268" s="269" t="s">
        <v>173</v>
      </c>
      <c r="N268" s="269">
        <f>SUM(N266:N267)</f>
        <v>2</v>
      </c>
      <c r="O268" s="269">
        <f>SUM(O266:O267)</f>
        <v>2</v>
      </c>
      <c r="P268" s="269" t="s">
        <v>173</v>
      </c>
      <c r="Q268" s="269"/>
      <c r="R268" s="267">
        <f>SUM(R266:R267)</f>
        <v>0.06</v>
      </c>
      <c r="S268" s="267">
        <f aca="true" t="shared" si="140" ref="S268:AB268">SUM(S266:S267)</f>
        <v>46.2</v>
      </c>
      <c r="T268" s="267">
        <f t="shared" si="140"/>
        <v>46.260000000000005</v>
      </c>
      <c r="U268" s="291">
        <f t="shared" si="140"/>
        <v>1976.8</v>
      </c>
      <c r="V268" s="284">
        <f t="shared" si="140"/>
        <v>2023.06</v>
      </c>
      <c r="W268" s="303">
        <f t="shared" si="140"/>
        <v>122.66999999999999</v>
      </c>
      <c r="X268" s="304">
        <f t="shared" si="140"/>
        <v>800</v>
      </c>
      <c r="Y268" s="304">
        <f t="shared" si="140"/>
        <v>600</v>
      </c>
      <c r="Z268" s="304">
        <f t="shared" si="140"/>
        <v>600</v>
      </c>
      <c r="AA268" s="269">
        <f t="shared" si="140"/>
        <v>2</v>
      </c>
      <c r="AB268" s="269">
        <f t="shared" si="140"/>
        <v>2</v>
      </c>
      <c r="AC268" s="255">
        <v>12</v>
      </c>
      <c r="AD268" s="345">
        <f>(R268*AC268)</f>
        <v>0.72</v>
      </c>
      <c r="AE268" s="345">
        <f>(S268*AC268)</f>
        <v>554.4000000000001</v>
      </c>
      <c r="AF268" s="345">
        <f>(T268*AC268)</f>
        <v>555.1200000000001</v>
      </c>
      <c r="AG268" s="345">
        <f>(U268*AC268)</f>
        <v>23721.6</v>
      </c>
      <c r="AH268" s="345">
        <f>(W268*AC268)</f>
        <v>1472.04</v>
      </c>
      <c r="AI268" s="345">
        <f>SUM(AI266:AI267)</f>
        <v>2000</v>
      </c>
      <c r="AJ268" s="345">
        <f>SUM(AJ266:AJ267)</f>
        <v>24276.72</v>
      </c>
      <c r="AK268" s="255">
        <v>2</v>
      </c>
      <c r="AL268" s="343"/>
    </row>
    <row r="269" spans="1:38" s="57" customFormat="1" ht="9" customHeight="1">
      <c r="A269" s="26">
        <v>263</v>
      </c>
      <c r="B269" s="76"/>
      <c r="C269" s="76"/>
      <c r="D269" s="76"/>
      <c r="E269" s="76"/>
      <c r="F269" s="76"/>
      <c r="G269" s="76"/>
      <c r="H269" s="76"/>
      <c r="I269" s="76"/>
      <c r="J269" s="77"/>
      <c r="K269" s="39"/>
      <c r="L269" s="314"/>
      <c r="M269" s="240"/>
      <c r="N269" s="240"/>
      <c r="O269" s="240"/>
      <c r="P269" s="240"/>
      <c r="Q269" s="240"/>
      <c r="R269" s="243"/>
      <c r="S269" s="243"/>
      <c r="T269" s="243"/>
      <c r="U269" s="244"/>
      <c r="V269" s="351"/>
      <c r="W269" s="306"/>
      <c r="X269" s="307"/>
      <c r="Y269" s="307"/>
      <c r="Z269" s="307"/>
      <c r="AA269" s="240"/>
      <c r="AB269" s="240"/>
      <c r="AC269" s="241"/>
      <c r="AD269" s="240"/>
      <c r="AE269" s="240"/>
      <c r="AF269" s="240"/>
      <c r="AG269" s="240"/>
      <c r="AH269" s="248"/>
      <c r="AI269" s="248"/>
      <c r="AJ269" s="240"/>
      <c r="AK269" s="241"/>
      <c r="AL269" s="310"/>
    </row>
    <row r="270" spans="1:38" s="57" customFormat="1" ht="20.25" customHeight="1">
      <c r="A270" s="26">
        <v>264</v>
      </c>
      <c r="B270" s="76" t="s">
        <v>496</v>
      </c>
      <c r="C270" s="76" t="s">
        <v>497</v>
      </c>
      <c r="D270" s="76" t="s">
        <v>720</v>
      </c>
      <c r="E270" s="76" t="s">
        <v>174</v>
      </c>
      <c r="F270" s="76" t="s">
        <v>627</v>
      </c>
      <c r="G270" s="76" t="s">
        <v>141</v>
      </c>
      <c r="H270" s="76" t="s">
        <v>899</v>
      </c>
      <c r="I270" s="76" t="s">
        <v>211</v>
      </c>
      <c r="J270" s="77">
        <v>1098.01</v>
      </c>
      <c r="K270" s="77">
        <v>23.02</v>
      </c>
      <c r="L270" s="314" t="s">
        <v>211</v>
      </c>
      <c r="M270" s="240" t="s">
        <v>174</v>
      </c>
      <c r="N270" s="240">
        <v>1</v>
      </c>
      <c r="O270" s="240">
        <v>1</v>
      </c>
      <c r="P270" s="240" t="s">
        <v>174</v>
      </c>
      <c r="Q270" s="241">
        <v>224</v>
      </c>
      <c r="R270" s="243">
        <v>0.03</v>
      </c>
      <c r="S270" s="243">
        <v>23.02</v>
      </c>
      <c r="T270" s="243">
        <f aca="true" t="shared" si="141" ref="T270:T283">SUM(R270:S270)</f>
        <v>23.05</v>
      </c>
      <c r="U270" s="244">
        <f aca="true" t="shared" si="142" ref="U270:U283">(V270-T270)</f>
        <v>1074.96</v>
      </c>
      <c r="V270" s="250">
        <v>1098.01</v>
      </c>
      <c r="W270" s="263">
        <v>69.12</v>
      </c>
      <c r="X270" s="247">
        <v>400</v>
      </c>
      <c r="Y270" s="247">
        <v>300</v>
      </c>
      <c r="Z270" s="247">
        <v>300</v>
      </c>
      <c r="AA270" s="240">
        <v>1</v>
      </c>
      <c r="AB270" s="240">
        <v>1</v>
      </c>
      <c r="AC270" s="241">
        <v>12</v>
      </c>
      <c r="AD270" s="248">
        <f aca="true" t="shared" si="143" ref="AD270:AD284">(R270*AC270)</f>
        <v>0.36</v>
      </c>
      <c r="AE270" s="248">
        <f aca="true" t="shared" si="144" ref="AE270:AE284">(S270*AC270)</f>
        <v>276.24</v>
      </c>
      <c r="AF270" s="248">
        <f aca="true" t="shared" si="145" ref="AF270:AF284">(T270*AC270)</f>
        <v>276.6</v>
      </c>
      <c r="AG270" s="248">
        <f aca="true" t="shared" si="146" ref="AG270:AG284">(U270*AC270)</f>
        <v>12899.52</v>
      </c>
      <c r="AH270" s="248">
        <f aca="true" t="shared" si="147" ref="AH270:AH284">(W270*AC270)</f>
        <v>829.44</v>
      </c>
      <c r="AI270" s="248">
        <f aca="true" t="shared" si="148" ref="AI270:AI283">+X270+Y270+Z270</f>
        <v>1000</v>
      </c>
      <c r="AJ270" s="248">
        <f aca="true" t="shared" si="149" ref="AJ270:AJ283">(V270*AC270)</f>
        <v>13176.119999999999</v>
      </c>
      <c r="AK270" s="241">
        <v>1</v>
      </c>
      <c r="AL270" s="310" t="s">
        <v>159</v>
      </c>
    </row>
    <row r="271" spans="1:38" s="57" customFormat="1" ht="20.25" customHeight="1">
      <c r="A271" s="26">
        <v>265</v>
      </c>
      <c r="B271" s="76" t="s">
        <v>498</v>
      </c>
      <c r="C271" s="76" t="s">
        <v>499</v>
      </c>
      <c r="D271" s="76" t="s">
        <v>721</v>
      </c>
      <c r="E271" s="76" t="s">
        <v>174</v>
      </c>
      <c r="F271" s="76" t="s">
        <v>629</v>
      </c>
      <c r="G271" s="76" t="s">
        <v>141</v>
      </c>
      <c r="H271" s="39"/>
      <c r="I271" s="76" t="s">
        <v>191</v>
      </c>
      <c r="J271" s="77">
        <v>1050.13</v>
      </c>
      <c r="K271" s="77">
        <v>23.02</v>
      </c>
      <c r="L271" s="314" t="s">
        <v>191</v>
      </c>
      <c r="M271" s="240" t="s">
        <v>174</v>
      </c>
      <c r="N271" s="240">
        <v>1</v>
      </c>
      <c r="O271" s="240">
        <v>1</v>
      </c>
      <c r="P271" s="240" t="s">
        <v>174</v>
      </c>
      <c r="Q271" s="241">
        <v>225</v>
      </c>
      <c r="R271" s="243">
        <v>0.03</v>
      </c>
      <c r="S271" s="243">
        <v>23.02</v>
      </c>
      <c r="T271" s="243">
        <f t="shared" si="141"/>
        <v>23.05</v>
      </c>
      <c r="U271" s="244">
        <f t="shared" si="142"/>
        <v>1027.0800000000002</v>
      </c>
      <c r="V271" s="250">
        <v>1050.13</v>
      </c>
      <c r="W271" s="263">
        <v>64.81</v>
      </c>
      <c r="X271" s="247">
        <v>400</v>
      </c>
      <c r="Y271" s="247">
        <v>300</v>
      </c>
      <c r="Z271" s="247">
        <v>300</v>
      </c>
      <c r="AA271" s="240">
        <v>1</v>
      </c>
      <c r="AB271" s="240">
        <v>1</v>
      </c>
      <c r="AC271" s="241">
        <v>12</v>
      </c>
      <c r="AD271" s="248">
        <f t="shared" si="143"/>
        <v>0.36</v>
      </c>
      <c r="AE271" s="248">
        <f t="shared" si="144"/>
        <v>276.24</v>
      </c>
      <c r="AF271" s="248">
        <f t="shared" si="145"/>
        <v>276.6</v>
      </c>
      <c r="AG271" s="248">
        <f t="shared" si="146"/>
        <v>12324.960000000003</v>
      </c>
      <c r="AH271" s="248">
        <f t="shared" si="147"/>
        <v>777.72</v>
      </c>
      <c r="AI271" s="248">
        <f t="shared" si="148"/>
        <v>1000</v>
      </c>
      <c r="AJ271" s="248">
        <f t="shared" si="149"/>
        <v>12601.560000000001</v>
      </c>
      <c r="AK271" s="241">
        <v>2</v>
      </c>
      <c r="AL271" s="310" t="s">
        <v>177</v>
      </c>
    </row>
    <row r="272" spans="1:38" s="57" customFormat="1" ht="20.25" customHeight="1">
      <c r="A272" s="26">
        <v>266</v>
      </c>
      <c r="B272" s="76" t="s">
        <v>500</v>
      </c>
      <c r="C272" s="76" t="s">
        <v>501</v>
      </c>
      <c r="D272" s="76" t="s">
        <v>722</v>
      </c>
      <c r="E272" s="76" t="s">
        <v>174</v>
      </c>
      <c r="F272" s="76" t="s">
        <v>627</v>
      </c>
      <c r="G272" s="76" t="s">
        <v>141</v>
      </c>
      <c r="H272" s="76" t="s">
        <v>899</v>
      </c>
      <c r="I272" s="76" t="s">
        <v>921</v>
      </c>
      <c r="J272" s="77">
        <v>968.45</v>
      </c>
      <c r="K272" s="77">
        <v>23.02</v>
      </c>
      <c r="L272" s="314" t="s">
        <v>921</v>
      </c>
      <c r="M272" s="240" t="s">
        <v>174</v>
      </c>
      <c r="N272" s="240">
        <v>1</v>
      </c>
      <c r="O272" s="240">
        <v>1</v>
      </c>
      <c r="P272" s="240" t="s">
        <v>174</v>
      </c>
      <c r="Q272" s="241">
        <v>226</v>
      </c>
      <c r="R272" s="243">
        <v>0.03</v>
      </c>
      <c r="S272" s="243">
        <v>23.02</v>
      </c>
      <c r="T272" s="243">
        <f t="shared" si="141"/>
        <v>23.05</v>
      </c>
      <c r="U272" s="244">
        <f t="shared" si="142"/>
        <v>945.4000000000001</v>
      </c>
      <c r="V272" s="250">
        <v>968.45</v>
      </c>
      <c r="W272" s="263">
        <v>60.75</v>
      </c>
      <c r="X272" s="247">
        <v>400</v>
      </c>
      <c r="Y272" s="247">
        <v>300</v>
      </c>
      <c r="Z272" s="247">
        <v>300</v>
      </c>
      <c r="AA272" s="240">
        <v>1</v>
      </c>
      <c r="AB272" s="240">
        <v>1</v>
      </c>
      <c r="AC272" s="241">
        <v>12</v>
      </c>
      <c r="AD272" s="248">
        <f t="shared" si="143"/>
        <v>0.36</v>
      </c>
      <c r="AE272" s="248">
        <f t="shared" si="144"/>
        <v>276.24</v>
      </c>
      <c r="AF272" s="248">
        <f t="shared" si="145"/>
        <v>276.6</v>
      </c>
      <c r="AG272" s="248">
        <f t="shared" si="146"/>
        <v>11344.800000000001</v>
      </c>
      <c r="AH272" s="248">
        <f t="shared" si="147"/>
        <v>729</v>
      </c>
      <c r="AI272" s="248">
        <f t="shared" si="148"/>
        <v>1000</v>
      </c>
      <c r="AJ272" s="248">
        <f t="shared" si="149"/>
        <v>11621.400000000001</v>
      </c>
      <c r="AK272" s="241">
        <v>3</v>
      </c>
      <c r="AL272" s="310" t="s">
        <v>178</v>
      </c>
    </row>
    <row r="273" spans="1:38" s="57" customFormat="1" ht="20.25" customHeight="1">
      <c r="A273" s="26">
        <v>267</v>
      </c>
      <c r="B273" s="76" t="s">
        <v>502</v>
      </c>
      <c r="C273" s="76" t="s">
        <v>503</v>
      </c>
      <c r="D273" s="76" t="s">
        <v>723</v>
      </c>
      <c r="E273" s="76" t="s">
        <v>174</v>
      </c>
      <c r="F273" s="76" t="s">
        <v>627</v>
      </c>
      <c r="G273" s="76" t="s">
        <v>141</v>
      </c>
      <c r="H273" s="76" t="s">
        <v>897</v>
      </c>
      <c r="I273" s="76" t="s">
        <v>922</v>
      </c>
      <c r="J273" s="77">
        <v>1112.67</v>
      </c>
      <c r="K273" s="77">
        <v>23.02</v>
      </c>
      <c r="L273" s="314" t="s">
        <v>922</v>
      </c>
      <c r="M273" s="240" t="s">
        <v>174</v>
      </c>
      <c r="N273" s="240">
        <v>1</v>
      </c>
      <c r="O273" s="240">
        <v>1</v>
      </c>
      <c r="P273" s="240" t="s">
        <v>174</v>
      </c>
      <c r="Q273" s="241">
        <v>227</v>
      </c>
      <c r="R273" s="243">
        <v>0.03</v>
      </c>
      <c r="S273" s="243">
        <v>23.02</v>
      </c>
      <c r="T273" s="243">
        <f t="shared" si="141"/>
        <v>23.05</v>
      </c>
      <c r="U273" s="244">
        <f t="shared" si="142"/>
        <v>1089.6200000000001</v>
      </c>
      <c r="V273" s="250">
        <v>1112.67</v>
      </c>
      <c r="W273" s="263">
        <v>70.44</v>
      </c>
      <c r="X273" s="247">
        <v>400</v>
      </c>
      <c r="Y273" s="247">
        <v>300</v>
      </c>
      <c r="Z273" s="247">
        <v>300</v>
      </c>
      <c r="AA273" s="240">
        <v>1</v>
      </c>
      <c r="AB273" s="240">
        <v>1</v>
      </c>
      <c r="AC273" s="241">
        <v>12</v>
      </c>
      <c r="AD273" s="248">
        <f t="shared" si="143"/>
        <v>0.36</v>
      </c>
      <c r="AE273" s="248">
        <f t="shared" si="144"/>
        <v>276.24</v>
      </c>
      <c r="AF273" s="248">
        <f t="shared" si="145"/>
        <v>276.6</v>
      </c>
      <c r="AG273" s="248">
        <f t="shared" si="146"/>
        <v>13075.440000000002</v>
      </c>
      <c r="AH273" s="248">
        <f t="shared" si="147"/>
        <v>845.28</v>
      </c>
      <c r="AI273" s="248">
        <f t="shared" si="148"/>
        <v>1000</v>
      </c>
      <c r="AJ273" s="248">
        <f t="shared" si="149"/>
        <v>13352.04</v>
      </c>
      <c r="AK273" s="241">
        <v>4</v>
      </c>
      <c r="AL273" s="310" t="s">
        <v>179</v>
      </c>
    </row>
    <row r="274" spans="1:38" s="57" customFormat="1" ht="20.25" customHeight="1">
      <c r="A274" s="26">
        <v>268</v>
      </c>
      <c r="B274" s="76" t="s">
        <v>504</v>
      </c>
      <c r="C274" s="76" t="s">
        <v>505</v>
      </c>
      <c r="D274" s="76" t="s">
        <v>724</v>
      </c>
      <c r="E274" s="76" t="s">
        <v>174</v>
      </c>
      <c r="F274" s="76" t="s">
        <v>627</v>
      </c>
      <c r="G274" s="76" t="s">
        <v>141</v>
      </c>
      <c r="H274" s="76" t="s">
        <v>897</v>
      </c>
      <c r="I274" s="76" t="s">
        <v>202</v>
      </c>
      <c r="J274" s="77">
        <v>1048.8</v>
      </c>
      <c r="K274" s="77">
        <v>23.02</v>
      </c>
      <c r="L274" s="314" t="s">
        <v>202</v>
      </c>
      <c r="M274" s="240" t="s">
        <v>174</v>
      </c>
      <c r="N274" s="240">
        <v>1</v>
      </c>
      <c r="O274" s="240">
        <v>1</v>
      </c>
      <c r="P274" s="240" t="s">
        <v>174</v>
      </c>
      <c r="Q274" s="241">
        <v>228</v>
      </c>
      <c r="R274" s="243">
        <v>0.03</v>
      </c>
      <c r="S274" s="243">
        <v>23.02</v>
      </c>
      <c r="T274" s="243">
        <f t="shared" si="141"/>
        <v>23.05</v>
      </c>
      <c r="U274" s="244">
        <f t="shared" si="142"/>
        <v>1025.75</v>
      </c>
      <c r="V274" s="250">
        <v>1048.8</v>
      </c>
      <c r="W274" s="263">
        <v>64.69</v>
      </c>
      <c r="X274" s="247">
        <v>400</v>
      </c>
      <c r="Y274" s="247">
        <v>300</v>
      </c>
      <c r="Z274" s="247">
        <v>300</v>
      </c>
      <c r="AA274" s="240">
        <v>1</v>
      </c>
      <c r="AB274" s="240">
        <v>1</v>
      </c>
      <c r="AC274" s="241">
        <v>12</v>
      </c>
      <c r="AD274" s="248">
        <f t="shared" si="143"/>
        <v>0.36</v>
      </c>
      <c r="AE274" s="248">
        <f t="shared" si="144"/>
        <v>276.24</v>
      </c>
      <c r="AF274" s="248">
        <f t="shared" si="145"/>
        <v>276.6</v>
      </c>
      <c r="AG274" s="248">
        <f t="shared" si="146"/>
        <v>12309</v>
      </c>
      <c r="AH274" s="248">
        <f t="shared" si="147"/>
        <v>776.28</v>
      </c>
      <c r="AI274" s="248">
        <f t="shared" si="148"/>
        <v>1000</v>
      </c>
      <c r="AJ274" s="248">
        <f t="shared" si="149"/>
        <v>12585.599999999999</v>
      </c>
      <c r="AK274" s="241">
        <v>5</v>
      </c>
      <c r="AL274" s="310" t="s">
        <v>177</v>
      </c>
    </row>
    <row r="275" spans="1:38" s="57" customFormat="1" ht="20.25" customHeight="1">
      <c r="A275" s="26">
        <v>269</v>
      </c>
      <c r="B275" s="76" t="s">
        <v>506</v>
      </c>
      <c r="C275" s="76" t="s">
        <v>507</v>
      </c>
      <c r="D275" s="76" t="s">
        <v>725</v>
      </c>
      <c r="E275" s="76" t="s">
        <v>174</v>
      </c>
      <c r="F275" s="76" t="s">
        <v>629</v>
      </c>
      <c r="G275" s="76" t="s">
        <v>141</v>
      </c>
      <c r="H275" s="39"/>
      <c r="I275" s="76" t="s">
        <v>236</v>
      </c>
      <c r="J275" s="77">
        <v>997.48</v>
      </c>
      <c r="K275" s="77">
        <v>23.02</v>
      </c>
      <c r="L275" s="314" t="s">
        <v>236</v>
      </c>
      <c r="M275" s="240" t="s">
        <v>174</v>
      </c>
      <c r="N275" s="240">
        <v>1</v>
      </c>
      <c r="O275" s="240">
        <v>1</v>
      </c>
      <c r="P275" s="240" t="s">
        <v>174</v>
      </c>
      <c r="Q275" s="241">
        <v>229</v>
      </c>
      <c r="R275" s="243">
        <v>0.03</v>
      </c>
      <c r="S275" s="243">
        <v>23.02</v>
      </c>
      <c r="T275" s="243">
        <f t="shared" si="141"/>
        <v>23.05</v>
      </c>
      <c r="U275" s="244">
        <f t="shared" si="142"/>
        <v>974.4300000000001</v>
      </c>
      <c r="V275" s="250">
        <v>997.48</v>
      </c>
      <c r="W275" s="263">
        <v>60.75</v>
      </c>
      <c r="X275" s="247">
        <v>400</v>
      </c>
      <c r="Y275" s="247">
        <v>300</v>
      </c>
      <c r="Z275" s="247">
        <v>300</v>
      </c>
      <c r="AA275" s="240">
        <v>1</v>
      </c>
      <c r="AB275" s="240">
        <v>1</v>
      </c>
      <c r="AC275" s="241">
        <v>12</v>
      </c>
      <c r="AD275" s="248">
        <f t="shared" si="143"/>
        <v>0.36</v>
      </c>
      <c r="AE275" s="248">
        <f t="shared" si="144"/>
        <v>276.24</v>
      </c>
      <c r="AF275" s="248">
        <f t="shared" si="145"/>
        <v>276.6</v>
      </c>
      <c r="AG275" s="248">
        <f t="shared" si="146"/>
        <v>11693.16</v>
      </c>
      <c r="AH275" s="248">
        <f t="shared" si="147"/>
        <v>729</v>
      </c>
      <c r="AI275" s="248">
        <f t="shared" si="148"/>
        <v>1000</v>
      </c>
      <c r="AJ275" s="248">
        <f t="shared" si="149"/>
        <v>11969.76</v>
      </c>
      <c r="AK275" s="241">
        <v>6</v>
      </c>
      <c r="AL275" s="310" t="s">
        <v>157</v>
      </c>
    </row>
    <row r="276" spans="1:38" s="57" customFormat="1" ht="20.25" customHeight="1">
      <c r="A276" s="26">
        <v>270</v>
      </c>
      <c r="B276" s="76" t="s">
        <v>508</v>
      </c>
      <c r="C276" s="76" t="s">
        <v>509</v>
      </c>
      <c r="D276" s="76" t="s">
        <v>726</v>
      </c>
      <c r="E276" s="76" t="s">
        <v>174</v>
      </c>
      <c r="F276" s="76" t="s">
        <v>627</v>
      </c>
      <c r="G276" s="76" t="s">
        <v>141</v>
      </c>
      <c r="H276" s="76" t="s">
        <v>896</v>
      </c>
      <c r="I276" s="76" t="s">
        <v>924</v>
      </c>
      <c r="J276" s="77">
        <v>1048.8</v>
      </c>
      <c r="K276" s="77">
        <v>23.02</v>
      </c>
      <c r="L276" s="314" t="s">
        <v>924</v>
      </c>
      <c r="M276" s="240" t="s">
        <v>174</v>
      </c>
      <c r="N276" s="240">
        <v>1</v>
      </c>
      <c r="O276" s="240">
        <v>1</v>
      </c>
      <c r="P276" s="240" t="s">
        <v>174</v>
      </c>
      <c r="Q276" s="241">
        <v>230</v>
      </c>
      <c r="R276" s="243">
        <v>0.03</v>
      </c>
      <c r="S276" s="243">
        <v>23.02</v>
      </c>
      <c r="T276" s="243">
        <f t="shared" si="141"/>
        <v>23.05</v>
      </c>
      <c r="U276" s="244">
        <f t="shared" si="142"/>
        <v>1025.75</v>
      </c>
      <c r="V276" s="250">
        <v>1048.8</v>
      </c>
      <c r="W276" s="263">
        <v>64.69</v>
      </c>
      <c r="X276" s="247">
        <v>400</v>
      </c>
      <c r="Y276" s="247">
        <v>300</v>
      </c>
      <c r="Z276" s="247">
        <v>300</v>
      </c>
      <c r="AA276" s="240">
        <v>1</v>
      </c>
      <c r="AB276" s="240">
        <v>1</v>
      </c>
      <c r="AC276" s="241">
        <v>12</v>
      </c>
      <c r="AD276" s="248">
        <f t="shared" si="143"/>
        <v>0.36</v>
      </c>
      <c r="AE276" s="248">
        <f t="shared" si="144"/>
        <v>276.24</v>
      </c>
      <c r="AF276" s="248">
        <f t="shared" si="145"/>
        <v>276.6</v>
      </c>
      <c r="AG276" s="248">
        <f t="shared" si="146"/>
        <v>12309</v>
      </c>
      <c r="AH276" s="248">
        <f t="shared" si="147"/>
        <v>776.28</v>
      </c>
      <c r="AI276" s="248">
        <f t="shared" si="148"/>
        <v>1000</v>
      </c>
      <c r="AJ276" s="248">
        <f t="shared" si="149"/>
        <v>12585.599999999999</v>
      </c>
      <c r="AK276" s="241">
        <v>7</v>
      </c>
      <c r="AL276" s="310" t="s">
        <v>178</v>
      </c>
    </row>
    <row r="277" spans="1:38" s="57" customFormat="1" ht="20.25" customHeight="1">
      <c r="A277" s="26">
        <v>271</v>
      </c>
      <c r="B277" s="76" t="s">
        <v>510</v>
      </c>
      <c r="C277" s="76" t="s">
        <v>511</v>
      </c>
      <c r="D277" s="76" t="s">
        <v>727</v>
      </c>
      <c r="E277" s="76" t="s">
        <v>174</v>
      </c>
      <c r="F277" s="76" t="s">
        <v>627</v>
      </c>
      <c r="G277" s="76" t="s">
        <v>141</v>
      </c>
      <c r="H277" s="76" t="s">
        <v>897</v>
      </c>
      <c r="I277" s="76" t="s">
        <v>229</v>
      </c>
      <c r="J277" s="77">
        <v>1052.59</v>
      </c>
      <c r="K277" s="77">
        <v>23.02</v>
      </c>
      <c r="L277" s="314" t="s">
        <v>229</v>
      </c>
      <c r="M277" s="240" t="s">
        <v>174</v>
      </c>
      <c r="N277" s="240">
        <v>1</v>
      </c>
      <c r="O277" s="240">
        <v>1</v>
      </c>
      <c r="P277" s="240" t="s">
        <v>174</v>
      </c>
      <c r="Q277" s="241">
        <v>231</v>
      </c>
      <c r="R277" s="243">
        <v>0.03</v>
      </c>
      <c r="S277" s="243">
        <v>23.02</v>
      </c>
      <c r="T277" s="243">
        <f t="shared" si="141"/>
        <v>23.05</v>
      </c>
      <c r="U277" s="244">
        <f t="shared" si="142"/>
        <v>1029.54</v>
      </c>
      <c r="V277" s="250">
        <v>1052.59</v>
      </c>
      <c r="W277" s="263">
        <v>65.03</v>
      </c>
      <c r="X277" s="247">
        <v>400</v>
      </c>
      <c r="Y277" s="247">
        <v>300</v>
      </c>
      <c r="Z277" s="247">
        <v>300</v>
      </c>
      <c r="AA277" s="240">
        <v>1</v>
      </c>
      <c r="AB277" s="240">
        <v>1</v>
      </c>
      <c r="AC277" s="241">
        <v>12</v>
      </c>
      <c r="AD277" s="248">
        <f t="shared" si="143"/>
        <v>0.36</v>
      </c>
      <c r="AE277" s="248">
        <f t="shared" si="144"/>
        <v>276.24</v>
      </c>
      <c r="AF277" s="248">
        <f t="shared" si="145"/>
        <v>276.6</v>
      </c>
      <c r="AG277" s="248">
        <f t="shared" si="146"/>
        <v>12354.48</v>
      </c>
      <c r="AH277" s="248">
        <f t="shared" si="147"/>
        <v>780.36</v>
      </c>
      <c r="AI277" s="248">
        <f t="shared" si="148"/>
        <v>1000</v>
      </c>
      <c r="AJ277" s="248">
        <f t="shared" si="149"/>
        <v>12631.079999999998</v>
      </c>
      <c r="AK277" s="241">
        <v>8</v>
      </c>
      <c r="AL277" s="310" t="s">
        <v>181</v>
      </c>
    </row>
    <row r="278" spans="1:38" s="57" customFormat="1" ht="20.25" customHeight="1">
      <c r="A278" s="26">
        <v>272</v>
      </c>
      <c r="B278" s="63" t="s">
        <v>387</v>
      </c>
      <c r="C278" s="38" t="s">
        <v>388</v>
      </c>
      <c r="D278" s="63" t="s">
        <v>733</v>
      </c>
      <c r="E278" s="63" t="s">
        <v>174</v>
      </c>
      <c r="F278" s="63" t="s">
        <v>629</v>
      </c>
      <c r="G278" s="63" t="s">
        <v>141</v>
      </c>
      <c r="H278" s="63" t="s">
        <v>895</v>
      </c>
      <c r="I278" s="63" t="s">
        <v>205</v>
      </c>
      <c r="J278" s="65">
        <v>1017.9</v>
      </c>
      <c r="K278" s="64"/>
      <c r="L278" s="296" t="s">
        <v>205</v>
      </c>
      <c r="M278" s="240" t="s">
        <v>174</v>
      </c>
      <c r="N278" s="240">
        <v>1</v>
      </c>
      <c r="O278" s="240">
        <v>1</v>
      </c>
      <c r="P278" s="240" t="s">
        <v>174</v>
      </c>
      <c r="Q278" s="241">
        <v>232</v>
      </c>
      <c r="R278" s="243">
        <v>0.03</v>
      </c>
      <c r="S278" s="243">
        <v>23.02</v>
      </c>
      <c r="T278" s="243">
        <f t="shared" si="141"/>
        <v>23.05</v>
      </c>
      <c r="U278" s="244">
        <f t="shared" si="142"/>
        <v>994.85</v>
      </c>
      <c r="V278" s="245">
        <v>1017.9</v>
      </c>
      <c r="W278" s="263">
        <v>64.61</v>
      </c>
      <c r="X278" s="247">
        <v>400</v>
      </c>
      <c r="Y278" s="247">
        <v>300</v>
      </c>
      <c r="Z278" s="247">
        <v>300</v>
      </c>
      <c r="AA278" s="240">
        <v>1</v>
      </c>
      <c r="AB278" s="240">
        <v>1</v>
      </c>
      <c r="AC278" s="241">
        <v>12</v>
      </c>
      <c r="AD278" s="248">
        <f t="shared" si="143"/>
        <v>0.36</v>
      </c>
      <c r="AE278" s="248">
        <f t="shared" si="144"/>
        <v>276.24</v>
      </c>
      <c r="AF278" s="248">
        <f t="shared" si="145"/>
        <v>276.6</v>
      </c>
      <c r="AG278" s="248">
        <f t="shared" si="146"/>
        <v>11938.2</v>
      </c>
      <c r="AH278" s="248">
        <f t="shared" si="147"/>
        <v>775.3199999999999</v>
      </c>
      <c r="AI278" s="248">
        <f t="shared" si="148"/>
        <v>1000</v>
      </c>
      <c r="AJ278" s="248">
        <f t="shared" si="149"/>
        <v>12214.8</v>
      </c>
      <c r="AK278" s="241">
        <v>9</v>
      </c>
      <c r="AL278" s="310" t="s">
        <v>180</v>
      </c>
    </row>
    <row r="279" spans="1:38" s="57" customFormat="1" ht="20.25" customHeight="1">
      <c r="A279" s="26">
        <v>273</v>
      </c>
      <c r="B279" s="76" t="s">
        <v>512</v>
      </c>
      <c r="C279" s="76" t="s">
        <v>513</v>
      </c>
      <c r="D279" s="76" t="s">
        <v>728</v>
      </c>
      <c r="E279" s="76" t="s">
        <v>174</v>
      </c>
      <c r="F279" s="76" t="s">
        <v>627</v>
      </c>
      <c r="G279" s="76" t="s">
        <v>141</v>
      </c>
      <c r="H279" s="76" t="s">
        <v>897</v>
      </c>
      <c r="I279" s="76" t="s">
        <v>692</v>
      </c>
      <c r="J279" s="77">
        <v>1048.8</v>
      </c>
      <c r="K279" s="77">
        <v>23.02</v>
      </c>
      <c r="L279" s="314" t="s">
        <v>692</v>
      </c>
      <c r="M279" s="240" t="s">
        <v>174</v>
      </c>
      <c r="N279" s="240">
        <v>1</v>
      </c>
      <c r="O279" s="240">
        <v>1</v>
      </c>
      <c r="P279" s="240" t="s">
        <v>174</v>
      </c>
      <c r="Q279" s="241">
        <v>233</v>
      </c>
      <c r="R279" s="243">
        <v>0.03</v>
      </c>
      <c r="S279" s="243">
        <v>23.02</v>
      </c>
      <c r="T279" s="243">
        <f t="shared" si="141"/>
        <v>23.05</v>
      </c>
      <c r="U279" s="244">
        <f t="shared" si="142"/>
        <v>1025.75</v>
      </c>
      <c r="V279" s="250">
        <v>1048.8</v>
      </c>
      <c r="W279" s="263">
        <v>64.69</v>
      </c>
      <c r="X279" s="247">
        <v>400</v>
      </c>
      <c r="Y279" s="247">
        <v>300</v>
      </c>
      <c r="Z279" s="247">
        <v>300</v>
      </c>
      <c r="AA279" s="240">
        <v>1</v>
      </c>
      <c r="AB279" s="240">
        <v>1</v>
      </c>
      <c r="AC279" s="241">
        <v>12</v>
      </c>
      <c r="AD279" s="248">
        <f t="shared" si="143"/>
        <v>0.36</v>
      </c>
      <c r="AE279" s="248">
        <f t="shared" si="144"/>
        <v>276.24</v>
      </c>
      <c r="AF279" s="248">
        <f t="shared" si="145"/>
        <v>276.6</v>
      </c>
      <c r="AG279" s="248">
        <f t="shared" si="146"/>
        <v>12309</v>
      </c>
      <c r="AH279" s="248">
        <f t="shared" si="147"/>
        <v>776.28</v>
      </c>
      <c r="AI279" s="248">
        <f t="shared" si="148"/>
        <v>1000</v>
      </c>
      <c r="AJ279" s="248">
        <f t="shared" si="149"/>
        <v>12585.599999999999</v>
      </c>
      <c r="AK279" s="241">
        <v>10</v>
      </c>
      <c r="AL279" s="310" t="s">
        <v>175</v>
      </c>
    </row>
    <row r="280" spans="1:38" s="57" customFormat="1" ht="20.25" customHeight="1">
      <c r="A280" s="26">
        <v>274</v>
      </c>
      <c r="B280" s="76" t="s">
        <v>514</v>
      </c>
      <c r="C280" s="76" t="s">
        <v>515</v>
      </c>
      <c r="D280" s="76" t="s">
        <v>729</v>
      </c>
      <c r="E280" s="76" t="s">
        <v>174</v>
      </c>
      <c r="F280" s="76" t="s">
        <v>627</v>
      </c>
      <c r="G280" s="76" t="s">
        <v>141</v>
      </c>
      <c r="H280" s="76" t="s">
        <v>897</v>
      </c>
      <c r="I280" s="76" t="s">
        <v>932</v>
      </c>
      <c r="J280" s="77">
        <v>1005.32</v>
      </c>
      <c r="K280" s="77">
        <v>23.02</v>
      </c>
      <c r="L280" s="314" t="s">
        <v>932</v>
      </c>
      <c r="M280" s="240" t="s">
        <v>174</v>
      </c>
      <c r="N280" s="240">
        <v>1</v>
      </c>
      <c r="O280" s="240">
        <v>1</v>
      </c>
      <c r="P280" s="240" t="s">
        <v>174</v>
      </c>
      <c r="Q280" s="241">
        <v>234</v>
      </c>
      <c r="R280" s="243">
        <v>0.03</v>
      </c>
      <c r="S280" s="243">
        <v>23.02</v>
      </c>
      <c r="T280" s="243">
        <f t="shared" si="141"/>
        <v>23.05</v>
      </c>
      <c r="U280" s="244">
        <f t="shared" si="142"/>
        <v>982.2700000000001</v>
      </c>
      <c r="V280" s="250">
        <v>1005.32</v>
      </c>
      <c r="W280" s="263">
        <v>60.78</v>
      </c>
      <c r="X280" s="247">
        <v>400</v>
      </c>
      <c r="Y280" s="247">
        <v>300</v>
      </c>
      <c r="Z280" s="247">
        <v>300</v>
      </c>
      <c r="AA280" s="240">
        <v>1</v>
      </c>
      <c r="AB280" s="240">
        <v>1</v>
      </c>
      <c r="AC280" s="241">
        <v>12</v>
      </c>
      <c r="AD280" s="248">
        <f t="shared" si="143"/>
        <v>0.36</v>
      </c>
      <c r="AE280" s="248">
        <f t="shared" si="144"/>
        <v>276.24</v>
      </c>
      <c r="AF280" s="248">
        <f t="shared" si="145"/>
        <v>276.6</v>
      </c>
      <c r="AG280" s="248">
        <f t="shared" si="146"/>
        <v>11787.240000000002</v>
      </c>
      <c r="AH280" s="248">
        <f t="shared" si="147"/>
        <v>729.36</v>
      </c>
      <c r="AI280" s="248">
        <f t="shared" si="148"/>
        <v>1000</v>
      </c>
      <c r="AJ280" s="248">
        <f t="shared" si="149"/>
        <v>12063.84</v>
      </c>
      <c r="AK280" s="241">
        <v>11</v>
      </c>
      <c r="AL280" s="310" t="s">
        <v>176</v>
      </c>
    </row>
    <row r="281" spans="1:38" s="57" customFormat="1" ht="20.25" customHeight="1">
      <c r="A281" s="26">
        <v>275</v>
      </c>
      <c r="B281" s="76" t="s">
        <v>516</v>
      </c>
      <c r="C281" s="76" t="s">
        <v>517</v>
      </c>
      <c r="D281" s="76" t="s">
        <v>730</v>
      </c>
      <c r="E281" s="76" t="s">
        <v>174</v>
      </c>
      <c r="F281" s="76" t="s">
        <v>629</v>
      </c>
      <c r="G281" s="76" t="s">
        <v>141</v>
      </c>
      <c r="H281" s="39"/>
      <c r="I281" s="76" t="s">
        <v>924</v>
      </c>
      <c r="J281" s="77">
        <v>1101.29</v>
      </c>
      <c r="K281" s="77">
        <v>23.02</v>
      </c>
      <c r="L281" s="314" t="s">
        <v>924</v>
      </c>
      <c r="M281" s="240" t="s">
        <v>174</v>
      </c>
      <c r="N281" s="240">
        <v>1</v>
      </c>
      <c r="O281" s="240">
        <v>1</v>
      </c>
      <c r="P281" s="240" t="s">
        <v>174</v>
      </c>
      <c r="Q281" s="241">
        <v>235</v>
      </c>
      <c r="R281" s="243">
        <v>0.03</v>
      </c>
      <c r="S281" s="243">
        <v>23.02</v>
      </c>
      <c r="T281" s="243">
        <f t="shared" si="141"/>
        <v>23.05</v>
      </c>
      <c r="U281" s="244">
        <f t="shared" si="142"/>
        <v>1078.24</v>
      </c>
      <c r="V281" s="250">
        <v>1101.29</v>
      </c>
      <c r="W281" s="263">
        <v>69.42</v>
      </c>
      <c r="X281" s="247">
        <v>400</v>
      </c>
      <c r="Y281" s="247">
        <v>300</v>
      </c>
      <c r="Z281" s="247">
        <v>300</v>
      </c>
      <c r="AA281" s="240">
        <v>1</v>
      </c>
      <c r="AB281" s="240">
        <v>1</v>
      </c>
      <c r="AC281" s="241">
        <v>12</v>
      </c>
      <c r="AD281" s="248">
        <f t="shared" si="143"/>
        <v>0.36</v>
      </c>
      <c r="AE281" s="248">
        <f t="shared" si="144"/>
        <v>276.24</v>
      </c>
      <c r="AF281" s="248">
        <f t="shared" si="145"/>
        <v>276.6</v>
      </c>
      <c r="AG281" s="248">
        <f t="shared" si="146"/>
        <v>12938.880000000001</v>
      </c>
      <c r="AH281" s="248">
        <f t="shared" si="147"/>
        <v>833.04</v>
      </c>
      <c r="AI281" s="248">
        <f t="shared" si="148"/>
        <v>1000</v>
      </c>
      <c r="AJ281" s="248">
        <f t="shared" si="149"/>
        <v>13215.48</v>
      </c>
      <c r="AK281" s="241">
        <v>12</v>
      </c>
      <c r="AL281" s="310" t="s">
        <v>159</v>
      </c>
    </row>
    <row r="282" spans="1:38" s="57" customFormat="1" ht="20.25" customHeight="1">
      <c r="A282" s="26">
        <v>276</v>
      </c>
      <c r="B282" s="76" t="s">
        <v>518</v>
      </c>
      <c r="C282" s="76" t="s">
        <v>519</v>
      </c>
      <c r="D282" s="76" t="s">
        <v>731</v>
      </c>
      <c r="E282" s="76" t="s">
        <v>174</v>
      </c>
      <c r="F282" s="76" t="s">
        <v>627</v>
      </c>
      <c r="G282" s="76" t="s">
        <v>141</v>
      </c>
      <c r="H282" s="76" t="s">
        <v>899</v>
      </c>
      <c r="I282" s="76" t="s">
        <v>921</v>
      </c>
      <c r="J282" s="77">
        <v>1156.5</v>
      </c>
      <c r="K282" s="77">
        <v>23.02</v>
      </c>
      <c r="L282" s="314" t="s">
        <v>921</v>
      </c>
      <c r="M282" s="240" t="s">
        <v>174</v>
      </c>
      <c r="N282" s="240">
        <v>1</v>
      </c>
      <c r="O282" s="240">
        <v>1</v>
      </c>
      <c r="P282" s="240" t="s">
        <v>174</v>
      </c>
      <c r="Q282" s="241">
        <v>236</v>
      </c>
      <c r="R282" s="243">
        <v>0.03</v>
      </c>
      <c r="S282" s="243">
        <v>23.02</v>
      </c>
      <c r="T282" s="243">
        <f t="shared" si="141"/>
        <v>23.05</v>
      </c>
      <c r="U282" s="244">
        <f t="shared" si="142"/>
        <v>1133.45</v>
      </c>
      <c r="V282" s="250">
        <v>1156.5</v>
      </c>
      <c r="W282" s="263">
        <v>74.39</v>
      </c>
      <c r="X282" s="247">
        <v>400</v>
      </c>
      <c r="Y282" s="247">
        <v>300</v>
      </c>
      <c r="Z282" s="247">
        <v>300</v>
      </c>
      <c r="AA282" s="240">
        <v>1</v>
      </c>
      <c r="AB282" s="240">
        <v>1</v>
      </c>
      <c r="AC282" s="241">
        <v>12</v>
      </c>
      <c r="AD282" s="248">
        <f t="shared" si="143"/>
        <v>0.36</v>
      </c>
      <c r="AE282" s="248">
        <f t="shared" si="144"/>
        <v>276.24</v>
      </c>
      <c r="AF282" s="248">
        <f t="shared" si="145"/>
        <v>276.6</v>
      </c>
      <c r="AG282" s="248">
        <f t="shared" si="146"/>
        <v>13601.400000000001</v>
      </c>
      <c r="AH282" s="248">
        <f t="shared" si="147"/>
        <v>892.6800000000001</v>
      </c>
      <c r="AI282" s="248">
        <f t="shared" si="148"/>
        <v>1000</v>
      </c>
      <c r="AJ282" s="248">
        <f t="shared" si="149"/>
        <v>13878</v>
      </c>
      <c r="AK282" s="241">
        <v>13</v>
      </c>
      <c r="AL282" s="310" t="s">
        <v>115</v>
      </c>
    </row>
    <row r="283" spans="1:38" s="57" customFormat="1" ht="20.25" customHeight="1">
      <c r="A283" s="26">
        <v>277</v>
      </c>
      <c r="B283" s="76" t="s">
        <v>520</v>
      </c>
      <c r="C283" s="76" t="s">
        <v>521</v>
      </c>
      <c r="D283" s="76" t="s">
        <v>732</v>
      </c>
      <c r="E283" s="76" t="s">
        <v>174</v>
      </c>
      <c r="F283" s="76" t="s">
        <v>627</v>
      </c>
      <c r="G283" s="76" t="s">
        <v>141</v>
      </c>
      <c r="H283" s="76" t="s">
        <v>896</v>
      </c>
      <c r="I283" s="76" t="s">
        <v>202</v>
      </c>
      <c r="J283" s="77">
        <v>1048.8</v>
      </c>
      <c r="K283" s="77">
        <v>23.02</v>
      </c>
      <c r="L283" s="314" t="s">
        <v>202</v>
      </c>
      <c r="M283" s="240" t="s">
        <v>174</v>
      </c>
      <c r="N283" s="240">
        <v>1</v>
      </c>
      <c r="O283" s="240">
        <v>1</v>
      </c>
      <c r="P283" s="240" t="s">
        <v>174</v>
      </c>
      <c r="Q283" s="241">
        <v>237</v>
      </c>
      <c r="R283" s="243">
        <v>0.03</v>
      </c>
      <c r="S283" s="243">
        <v>23.02</v>
      </c>
      <c r="T283" s="243">
        <f t="shared" si="141"/>
        <v>23.05</v>
      </c>
      <c r="U283" s="244">
        <f t="shared" si="142"/>
        <v>1025.75</v>
      </c>
      <c r="V283" s="250">
        <v>1048.8</v>
      </c>
      <c r="W283" s="263">
        <v>64.69</v>
      </c>
      <c r="X283" s="247">
        <v>400</v>
      </c>
      <c r="Y283" s="247">
        <v>300</v>
      </c>
      <c r="Z283" s="247">
        <v>300</v>
      </c>
      <c r="AA283" s="240">
        <v>1</v>
      </c>
      <c r="AB283" s="240">
        <v>1</v>
      </c>
      <c r="AC283" s="241">
        <v>12</v>
      </c>
      <c r="AD283" s="248">
        <f t="shared" si="143"/>
        <v>0.36</v>
      </c>
      <c r="AE283" s="248">
        <f t="shared" si="144"/>
        <v>276.24</v>
      </c>
      <c r="AF283" s="248">
        <f t="shared" si="145"/>
        <v>276.6</v>
      </c>
      <c r="AG283" s="248">
        <f t="shared" si="146"/>
        <v>12309</v>
      </c>
      <c r="AH283" s="248">
        <f t="shared" si="147"/>
        <v>776.28</v>
      </c>
      <c r="AI283" s="248">
        <f t="shared" si="148"/>
        <v>1000</v>
      </c>
      <c r="AJ283" s="248">
        <f t="shared" si="149"/>
        <v>12585.599999999999</v>
      </c>
      <c r="AK283" s="241">
        <v>14</v>
      </c>
      <c r="AL283" s="310" t="s">
        <v>162</v>
      </c>
    </row>
    <row r="284" spans="10:38" s="57" customFormat="1" ht="18.75" customHeight="1">
      <c r="J284" s="62">
        <f>SUM(J270:J283)</f>
        <v>14755.539999999997</v>
      </c>
      <c r="L284" s="255"/>
      <c r="M284" s="269" t="s">
        <v>174</v>
      </c>
      <c r="N284" s="255">
        <f>SUM(N270:N283)</f>
        <v>14</v>
      </c>
      <c r="O284" s="255">
        <f>SUM(O270:O283)</f>
        <v>14</v>
      </c>
      <c r="P284" s="269" t="s">
        <v>174</v>
      </c>
      <c r="Q284" s="269"/>
      <c r="R284" s="348">
        <f>SUM(R270:R283)</f>
        <v>0.42000000000000015</v>
      </c>
      <c r="S284" s="348">
        <f aca="true" t="shared" si="150" ref="S284:Z284">SUM(S270:S283)</f>
        <v>322.28000000000003</v>
      </c>
      <c r="T284" s="348">
        <f t="shared" si="150"/>
        <v>322.7000000000001</v>
      </c>
      <c r="U284" s="348">
        <f t="shared" si="150"/>
        <v>14432.840000000002</v>
      </c>
      <c r="V284" s="347">
        <f t="shared" si="150"/>
        <v>14755.539999999997</v>
      </c>
      <c r="W284" s="348">
        <f t="shared" si="150"/>
        <v>918.8599999999999</v>
      </c>
      <c r="X284" s="348">
        <f t="shared" si="150"/>
        <v>5600</v>
      </c>
      <c r="Y284" s="348">
        <f t="shared" si="150"/>
        <v>4200</v>
      </c>
      <c r="Z284" s="348">
        <f t="shared" si="150"/>
        <v>4200</v>
      </c>
      <c r="AA284" s="255">
        <f>SUM(AA270:AA283)</f>
        <v>14</v>
      </c>
      <c r="AB284" s="255">
        <f>SUM(AB270:AB283)</f>
        <v>14</v>
      </c>
      <c r="AC284" s="255">
        <v>12</v>
      </c>
      <c r="AD284" s="258">
        <f t="shared" si="143"/>
        <v>5.040000000000002</v>
      </c>
      <c r="AE284" s="258">
        <f t="shared" si="144"/>
        <v>3867.3600000000006</v>
      </c>
      <c r="AF284" s="258">
        <f t="shared" si="145"/>
        <v>3872.4000000000015</v>
      </c>
      <c r="AG284" s="258">
        <f t="shared" si="146"/>
        <v>173194.08000000002</v>
      </c>
      <c r="AH284" s="354">
        <f t="shared" si="147"/>
        <v>11026.32</v>
      </c>
      <c r="AI284" s="354">
        <f>SUM(AI270:AI283)</f>
        <v>14000</v>
      </c>
      <c r="AJ284" s="354">
        <f>SUM(AJ270:AJ283)</f>
        <v>177066.48</v>
      </c>
      <c r="AK284" s="257">
        <v>14</v>
      </c>
      <c r="AL284" s="355"/>
    </row>
    <row r="285" spans="12:38" s="57" customFormat="1" ht="20.25" customHeight="1">
      <c r="L285" s="345"/>
      <c r="M285" s="356"/>
      <c r="N285" s="261">
        <f>SUM(N37+N52+N59+N62+N65+N69+N72+N78+N82+N157+N185+N198+N208+N225+N228+N237+N254+N264+N268+N284)</f>
        <v>237</v>
      </c>
      <c r="O285" s="261">
        <f>SUM(O37+O52+O59+O62+O65+O69+O72+O78+O82+O157+O185+O198+O208+O225+O228+O237+O254+O264+O268+O284)</f>
        <v>211</v>
      </c>
      <c r="P285" s="356"/>
      <c r="Q285" s="356"/>
      <c r="R285" s="259">
        <f aca="true" t="shared" si="151" ref="R285:AB285">SUM(R37+R52+R59+R62+R65+R69+R72+R78+R82+R157+R185+R198+R208+R225+R228+R237+R254+R264+R268+R284)</f>
        <v>9.890000000000004</v>
      </c>
      <c r="S285" s="259">
        <f t="shared" si="151"/>
        <v>6380.140000000001</v>
      </c>
      <c r="T285" s="345">
        <f t="shared" si="151"/>
        <v>6390.080000000002</v>
      </c>
      <c r="U285" s="259">
        <f t="shared" si="151"/>
        <v>289340.73</v>
      </c>
      <c r="V285" s="258">
        <f t="shared" si="151"/>
        <v>296927.06999999995</v>
      </c>
      <c r="W285" s="259">
        <f t="shared" si="151"/>
        <v>20162.589999999993</v>
      </c>
      <c r="X285" s="259">
        <f t="shared" si="151"/>
        <v>94800</v>
      </c>
      <c r="Y285" s="259">
        <f t="shared" si="151"/>
        <v>71100</v>
      </c>
      <c r="Z285" s="259">
        <f t="shared" si="151"/>
        <v>71100</v>
      </c>
      <c r="AA285" s="261">
        <f t="shared" si="151"/>
        <v>237</v>
      </c>
      <c r="AB285" s="357">
        <f t="shared" si="151"/>
        <v>211</v>
      </c>
      <c r="AC285" s="357">
        <v>12</v>
      </c>
      <c r="AD285" s="259">
        <f aca="true" t="shared" si="152" ref="AD285:AK285">SUM(AD37+AD52+AD59+AD62+AD65+AD69+AD72+AD78+AD82+AD157+AD185+AD198+AD208+AD225+AD228+AD237+AD254+AD264+AD268+AD284)</f>
        <v>119.28000000000003</v>
      </c>
      <c r="AE285" s="259">
        <f t="shared" si="152"/>
        <v>76561.68000000001</v>
      </c>
      <c r="AF285" s="259">
        <f t="shared" si="152"/>
        <v>76680.95999999999</v>
      </c>
      <c r="AG285" s="259">
        <f t="shared" si="152"/>
        <v>3472088.7600000007</v>
      </c>
      <c r="AH285" s="259">
        <f t="shared" si="152"/>
        <v>241951.08000000005</v>
      </c>
      <c r="AI285" s="259">
        <f t="shared" si="152"/>
        <v>236000</v>
      </c>
      <c r="AJ285" s="259">
        <f t="shared" si="152"/>
        <v>3563124.84</v>
      </c>
      <c r="AK285" s="357">
        <f t="shared" si="152"/>
        <v>211</v>
      </c>
      <c r="AL285" s="294"/>
    </row>
    <row r="286" spans="12:38" s="1" customFormat="1" ht="20.25" customHeight="1">
      <c r="L286" s="188"/>
      <c r="M286" s="215"/>
      <c r="N286" s="216"/>
      <c r="O286" s="216"/>
      <c r="P286" s="215"/>
      <c r="Q286" s="217"/>
      <c r="R286" s="218"/>
      <c r="S286" s="208"/>
      <c r="T286" s="218"/>
      <c r="U286" s="211"/>
      <c r="V286" s="210"/>
      <c r="W286" s="219"/>
      <c r="X286" s="220"/>
      <c r="Y286" s="220"/>
      <c r="Z286" s="220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198"/>
    </row>
    <row r="287" spans="12:38" s="1" customFormat="1" ht="20.25" customHeight="1">
      <c r="L287" s="188"/>
      <c r="M287" s="215"/>
      <c r="N287" s="358"/>
      <c r="O287" s="216"/>
      <c r="P287" s="215"/>
      <c r="Q287" s="217"/>
      <c r="R287" s="218"/>
      <c r="S287" s="208"/>
      <c r="T287" s="218"/>
      <c r="U287" s="211"/>
      <c r="V287" s="210"/>
      <c r="W287" s="219"/>
      <c r="X287" s="220"/>
      <c r="Y287" s="220"/>
      <c r="Z287" s="220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359">
        <f>+AH285+AI285+AJ285</f>
        <v>4041075.92</v>
      </c>
      <c r="AK287" s="215"/>
      <c r="AL287" s="198"/>
    </row>
    <row r="288" spans="12:37" s="1" customFormat="1" ht="20.25" customHeight="1">
      <c r="L288" s="45"/>
      <c r="M288" s="2"/>
      <c r="N288" s="55"/>
      <c r="O288" s="55"/>
      <c r="P288" s="2"/>
      <c r="Q288" s="60"/>
      <c r="R288" s="6"/>
      <c r="S288" s="42"/>
      <c r="T288" s="6"/>
      <c r="U288" s="48"/>
      <c r="V288" s="169"/>
      <c r="W288" s="97"/>
      <c r="X288" s="108"/>
      <c r="Y288" s="108"/>
      <c r="Z288" s="108"/>
      <c r="AA288" s="2"/>
      <c r="AB288" s="2"/>
      <c r="AC288" s="2"/>
      <c r="AD288" s="2"/>
      <c r="AE288" s="2"/>
      <c r="AF288" s="2"/>
      <c r="AG288" s="2"/>
      <c r="AH288" s="2"/>
      <c r="AI288" s="2"/>
      <c r="AJ288" s="91"/>
      <c r="AK288" s="2"/>
    </row>
    <row r="289" spans="12:37" s="1" customFormat="1" ht="20.25" customHeight="1">
      <c r="L289" s="45"/>
      <c r="M289" s="2"/>
      <c r="N289" s="55"/>
      <c r="O289" s="55"/>
      <c r="P289" s="2"/>
      <c r="Q289" s="60"/>
      <c r="R289" s="6"/>
      <c r="S289" s="42"/>
      <c r="T289" s="6"/>
      <c r="U289" s="48"/>
      <c r="V289" s="169"/>
      <c r="W289" s="97"/>
      <c r="X289" s="108"/>
      <c r="Y289" s="108"/>
      <c r="Z289" s="108"/>
      <c r="AA289" s="2"/>
      <c r="AB289" s="2"/>
      <c r="AC289" s="2"/>
      <c r="AD289" s="2"/>
      <c r="AE289" s="2"/>
      <c r="AF289" s="2"/>
      <c r="AG289" s="2"/>
      <c r="AH289" s="2"/>
      <c r="AI289" s="2"/>
      <c r="AJ289" s="138"/>
      <c r="AK289" s="2"/>
    </row>
    <row r="290" spans="12:37" s="1" customFormat="1" ht="20.25" customHeight="1">
      <c r="L290" s="45"/>
      <c r="M290" s="2"/>
      <c r="N290" s="55"/>
      <c r="O290" s="55"/>
      <c r="P290" s="2"/>
      <c r="Q290" s="60"/>
      <c r="R290" s="6"/>
      <c r="S290" s="42"/>
      <c r="T290" s="6"/>
      <c r="U290" s="48"/>
      <c r="V290" s="169"/>
      <c r="W290" s="97"/>
      <c r="X290" s="108"/>
      <c r="Y290" s="108"/>
      <c r="Z290" s="108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2:37" s="1" customFormat="1" ht="20.25" customHeight="1">
      <c r="L291" s="45"/>
      <c r="M291" s="2"/>
      <c r="N291" s="55"/>
      <c r="O291" s="55"/>
      <c r="P291" s="2"/>
      <c r="Q291" s="60"/>
      <c r="R291" s="6"/>
      <c r="S291" s="42"/>
      <c r="T291" s="6"/>
      <c r="U291" s="48"/>
      <c r="V291" s="169"/>
      <c r="W291" s="97"/>
      <c r="X291" s="108"/>
      <c r="Y291" s="108"/>
      <c r="Z291" s="108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2:37" s="1" customFormat="1" ht="20.25" customHeight="1">
      <c r="L292" s="45"/>
      <c r="M292" s="2"/>
      <c r="N292" s="55"/>
      <c r="O292" s="55"/>
      <c r="P292" s="2"/>
      <c r="Q292" s="60"/>
      <c r="R292" s="6"/>
      <c r="S292" s="42"/>
      <c r="T292" s="6"/>
      <c r="U292" s="48"/>
      <c r="V292" s="169"/>
      <c r="W292" s="97"/>
      <c r="X292" s="108"/>
      <c r="Y292" s="108"/>
      <c r="Z292" s="108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2:26" s="1" customFormat="1" ht="20.25" customHeight="1">
      <c r="L293" s="45"/>
      <c r="N293" s="54"/>
      <c r="O293" s="54"/>
      <c r="Q293" s="88"/>
      <c r="R293" s="4"/>
      <c r="S293" s="41"/>
      <c r="T293" s="4"/>
      <c r="U293" s="47"/>
      <c r="V293" s="5"/>
      <c r="W293" s="96"/>
      <c r="X293" s="107"/>
      <c r="Y293" s="107"/>
      <c r="Z293" s="107"/>
    </row>
    <row r="294" spans="12:26" s="1" customFormat="1" ht="20.25" customHeight="1">
      <c r="L294" s="45"/>
      <c r="N294" s="54"/>
      <c r="O294" s="54"/>
      <c r="Q294" s="88"/>
      <c r="R294" s="4"/>
      <c r="S294" s="41"/>
      <c r="T294" s="4"/>
      <c r="U294" s="47"/>
      <c r="V294" s="5"/>
      <c r="W294" s="96"/>
      <c r="X294" s="107"/>
      <c r="Y294" s="107"/>
      <c r="Z294" s="107"/>
    </row>
    <row r="295" spans="12:26" s="1" customFormat="1" ht="20.25" customHeight="1">
      <c r="L295" s="45"/>
      <c r="N295" s="54"/>
      <c r="O295" s="54"/>
      <c r="Q295" s="88"/>
      <c r="R295" s="4"/>
      <c r="S295" s="41"/>
      <c r="T295" s="4"/>
      <c r="U295" s="47"/>
      <c r="V295" s="5"/>
      <c r="W295" s="96"/>
      <c r="X295" s="107"/>
      <c r="Y295" s="107"/>
      <c r="Z295" s="107"/>
    </row>
    <row r="296" spans="12:26" s="1" customFormat="1" ht="20.25" customHeight="1">
      <c r="L296" s="45"/>
      <c r="N296" s="54"/>
      <c r="O296" s="54"/>
      <c r="Q296" s="88"/>
      <c r="R296" s="4"/>
      <c r="S296" s="41"/>
      <c r="T296" s="4"/>
      <c r="U296" s="47"/>
      <c r="V296" s="5"/>
      <c r="W296" s="96"/>
      <c r="X296" s="107"/>
      <c r="Y296" s="107"/>
      <c r="Z296" s="107"/>
    </row>
    <row r="297" spans="12:26" s="1" customFormat="1" ht="20.25" customHeight="1">
      <c r="L297" s="45"/>
      <c r="N297" s="54"/>
      <c r="O297" s="54"/>
      <c r="Q297" s="88"/>
      <c r="R297" s="4"/>
      <c r="S297" s="41"/>
      <c r="T297" s="4"/>
      <c r="U297" s="47"/>
      <c r="V297" s="5"/>
      <c r="W297" s="96"/>
      <c r="X297" s="107"/>
      <c r="Y297" s="107"/>
      <c r="Z297" s="107"/>
    </row>
    <row r="298" spans="12:26" s="1" customFormat="1" ht="20.25" customHeight="1">
      <c r="L298" s="45"/>
      <c r="N298" s="54"/>
      <c r="O298" s="54"/>
      <c r="Q298" s="88"/>
      <c r="R298" s="4"/>
      <c r="S298" s="41"/>
      <c r="T298" s="4"/>
      <c r="U298" s="47"/>
      <c r="V298" s="5"/>
      <c r="W298" s="96"/>
      <c r="X298" s="107"/>
      <c r="Y298" s="107"/>
      <c r="Z298" s="107"/>
    </row>
    <row r="299" spans="12:26" s="1" customFormat="1" ht="20.25" customHeight="1">
      <c r="L299" s="45"/>
      <c r="N299" s="54"/>
      <c r="O299" s="54"/>
      <c r="Q299" s="88"/>
      <c r="R299" s="4"/>
      <c r="S299" s="41"/>
      <c r="T299" s="4"/>
      <c r="U299" s="47"/>
      <c r="V299" s="5"/>
      <c r="W299" s="96"/>
      <c r="X299" s="107"/>
      <c r="Y299" s="107"/>
      <c r="Z299" s="107"/>
    </row>
    <row r="300" spans="12:26" s="1" customFormat="1" ht="20.25" customHeight="1">
      <c r="L300" s="45"/>
      <c r="N300" s="54"/>
      <c r="O300" s="54"/>
      <c r="Q300" s="88"/>
      <c r="R300" s="4"/>
      <c r="S300" s="41"/>
      <c r="T300" s="4"/>
      <c r="U300" s="47"/>
      <c r="V300" s="5"/>
      <c r="W300" s="96"/>
      <c r="X300" s="107"/>
      <c r="Y300" s="107"/>
      <c r="Z300" s="107"/>
    </row>
    <row r="301" spans="12:26" s="1" customFormat="1" ht="20.25" customHeight="1">
      <c r="L301" s="45"/>
      <c r="N301" s="54"/>
      <c r="O301" s="54"/>
      <c r="Q301" s="88"/>
      <c r="R301" s="4"/>
      <c r="S301" s="41"/>
      <c r="T301" s="4"/>
      <c r="U301" s="47"/>
      <c r="V301" s="5"/>
      <c r="W301" s="96"/>
      <c r="X301" s="107"/>
      <c r="Y301" s="107"/>
      <c r="Z301" s="107"/>
    </row>
    <row r="302" spans="12:26" s="1" customFormat="1" ht="20.25" customHeight="1">
      <c r="L302" s="45"/>
      <c r="N302" s="54"/>
      <c r="O302" s="54"/>
      <c r="Q302" s="88"/>
      <c r="R302" s="4"/>
      <c r="S302" s="41"/>
      <c r="T302" s="4"/>
      <c r="U302" s="47"/>
      <c r="V302" s="5"/>
      <c r="W302" s="96"/>
      <c r="X302" s="107"/>
      <c r="Y302" s="107"/>
      <c r="Z302" s="107"/>
    </row>
    <row r="303" spans="12:26" s="1" customFormat="1" ht="20.25" customHeight="1">
      <c r="L303" s="45"/>
      <c r="N303" s="54"/>
      <c r="O303" s="54"/>
      <c r="Q303" s="88"/>
      <c r="R303" s="4"/>
      <c r="S303" s="41"/>
      <c r="T303" s="4"/>
      <c r="U303" s="47"/>
      <c r="V303" s="5"/>
      <c r="W303" s="96"/>
      <c r="X303" s="107"/>
      <c r="Y303" s="107"/>
      <c r="Z303" s="107"/>
    </row>
    <row r="304" spans="12:26" s="1" customFormat="1" ht="20.25" customHeight="1">
      <c r="L304" s="45"/>
      <c r="N304" s="54"/>
      <c r="O304" s="54"/>
      <c r="Q304" s="88"/>
      <c r="R304" s="4"/>
      <c r="S304" s="41"/>
      <c r="T304" s="4"/>
      <c r="U304" s="47"/>
      <c r="V304" s="5"/>
      <c r="W304" s="96"/>
      <c r="X304" s="107"/>
      <c r="Y304" s="107"/>
      <c r="Z304" s="107"/>
    </row>
    <row r="305" spans="12:26" s="1" customFormat="1" ht="20.25" customHeight="1">
      <c r="L305" s="45"/>
      <c r="N305" s="54"/>
      <c r="O305" s="54"/>
      <c r="Q305" s="88"/>
      <c r="R305" s="4"/>
      <c r="S305" s="41"/>
      <c r="T305" s="4"/>
      <c r="U305" s="47"/>
      <c r="V305" s="5"/>
      <c r="W305" s="96"/>
      <c r="X305" s="107"/>
      <c r="Y305" s="107"/>
      <c r="Z305" s="107"/>
    </row>
    <row r="306" spans="12:26" s="1" customFormat="1" ht="20.25" customHeight="1">
      <c r="L306" s="45"/>
      <c r="N306" s="54"/>
      <c r="O306" s="54"/>
      <c r="Q306" s="88"/>
      <c r="R306" s="4"/>
      <c r="S306" s="41"/>
      <c r="T306" s="4"/>
      <c r="U306" s="47"/>
      <c r="V306" s="5"/>
      <c r="W306" s="96"/>
      <c r="X306" s="107"/>
      <c r="Y306" s="107"/>
      <c r="Z306" s="107"/>
    </row>
    <row r="307" spans="12:26" s="1" customFormat="1" ht="20.25" customHeight="1">
      <c r="L307" s="45"/>
      <c r="N307" s="54"/>
      <c r="O307" s="54"/>
      <c r="Q307" s="88"/>
      <c r="R307" s="4"/>
      <c r="S307" s="41"/>
      <c r="T307" s="4"/>
      <c r="U307" s="47"/>
      <c r="V307" s="5"/>
      <c r="W307" s="96"/>
      <c r="X307" s="107"/>
      <c r="Y307" s="107"/>
      <c r="Z307" s="107"/>
    </row>
    <row r="308" spans="12:26" s="1" customFormat="1" ht="20.25" customHeight="1">
      <c r="L308" s="45"/>
      <c r="N308" s="54"/>
      <c r="O308" s="54"/>
      <c r="Q308" s="88"/>
      <c r="R308" s="4"/>
      <c r="S308" s="41"/>
      <c r="T308" s="4"/>
      <c r="U308" s="47"/>
      <c r="V308" s="5"/>
      <c r="W308" s="96"/>
      <c r="X308" s="107"/>
      <c r="Y308" s="107"/>
      <c r="Z308" s="107"/>
    </row>
    <row r="309" spans="12:26" s="1" customFormat="1" ht="20.25" customHeight="1">
      <c r="L309" s="45"/>
      <c r="N309" s="54"/>
      <c r="O309" s="54"/>
      <c r="Q309" s="88"/>
      <c r="R309" s="4"/>
      <c r="S309" s="41"/>
      <c r="T309" s="4"/>
      <c r="U309" s="47"/>
      <c r="V309" s="5"/>
      <c r="W309" s="96"/>
      <c r="X309" s="107"/>
      <c r="Y309" s="107"/>
      <c r="Z309" s="107"/>
    </row>
    <row r="310" spans="12:26" s="1" customFormat="1" ht="20.25" customHeight="1">
      <c r="L310" s="45"/>
      <c r="N310" s="54"/>
      <c r="O310" s="54"/>
      <c r="Q310" s="88"/>
      <c r="R310" s="4"/>
      <c r="S310" s="41"/>
      <c r="T310" s="4"/>
      <c r="U310" s="47"/>
      <c r="V310" s="5"/>
      <c r="W310" s="96"/>
      <c r="X310" s="107"/>
      <c r="Y310" s="107"/>
      <c r="Z310" s="107"/>
    </row>
    <row r="311" spans="12:26" s="1" customFormat="1" ht="20.25" customHeight="1">
      <c r="L311" s="45"/>
      <c r="N311" s="54"/>
      <c r="O311" s="54"/>
      <c r="Q311" s="88"/>
      <c r="R311" s="4"/>
      <c r="S311" s="41"/>
      <c r="T311" s="4"/>
      <c r="U311" s="47"/>
      <c r="V311" s="5"/>
      <c r="W311" s="96"/>
      <c r="X311" s="107"/>
      <c r="Y311" s="107"/>
      <c r="Z311" s="107"/>
    </row>
    <row r="312" spans="12:26" s="1" customFormat="1" ht="20.25" customHeight="1">
      <c r="L312" s="45"/>
      <c r="N312" s="54"/>
      <c r="O312" s="54"/>
      <c r="Q312" s="88"/>
      <c r="R312" s="4"/>
      <c r="S312" s="41"/>
      <c r="T312" s="4"/>
      <c r="U312" s="47"/>
      <c r="V312" s="5"/>
      <c r="W312" s="96"/>
      <c r="X312" s="107"/>
      <c r="Y312" s="107"/>
      <c r="Z312" s="107"/>
    </row>
    <row r="313" spans="12:26" s="1" customFormat="1" ht="12.75">
      <c r="L313" s="45"/>
      <c r="N313" s="54"/>
      <c r="O313" s="54"/>
      <c r="Q313" s="88"/>
      <c r="R313" s="4"/>
      <c r="S313" s="41"/>
      <c r="T313" s="4"/>
      <c r="U313" s="47"/>
      <c r="V313" s="5"/>
      <c r="W313" s="96"/>
      <c r="X313" s="107"/>
      <c r="Y313" s="107"/>
      <c r="Z313" s="107"/>
    </row>
    <row r="314" spans="12:26" s="1" customFormat="1" ht="12.75">
      <c r="L314" s="45"/>
      <c r="N314" s="54"/>
      <c r="O314" s="54"/>
      <c r="Q314" s="88"/>
      <c r="R314" s="4"/>
      <c r="S314" s="41"/>
      <c r="T314" s="4"/>
      <c r="U314" s="47"/>
      <c r="V314" s="5"/>
      <c r="W314" s="96"/>
      <c r="X314" s="107"/>
      <c r="Y314" s="107"/>
      <c r="Z314" s="107"/>
    </row>
    <row r="315" spans="12:26" s="1" customFormat="1" ht="12.75">
      <c r="L315" s="45"/>
      <c r="N315" s="54"/>
      <c r="O315" s="54"/>
      <c r="Q315" s="88"/>
      <c r="R315" s="4"/>
      <c r="S315" s="41"/>
      <c r="T315" s="4"/>
      <c r="U315" s="47"/>
      <c r="V315" s="5"/>
      <c r="W315" s="96"/>
      <c r="X315" s="107"/>
      <c r="Y315" s="107"/>
      <c r="Z315" s="107"/>
    </row>
    <row r="316" spans="12:26" s="1" customFormat="1" ht="12.75">
      <c r="L316" s="45"/>
      <c r="N316" s="54"/>
      <c r="O316" s="54"/>
      <c r="Q316" s="88"/>
      <c r="R316" s="4"/>
      <c r="S316" s="41"/>
      <c r="T316" s="4"/>
      <c r="U316" s="47"/>
      <c r="V316" s="5"/>
      <c r="W316" s="96"/>
      <c r="X316" s="107"/>
      <c r="Y316" s="107"/>
      <c r="Z316" s="107"/>
    </row>
    <row r="317" spans="12:26" s="1" customFormat="1" ht="12.75">
      <c r="L317" s="45"/>
      <c r="N317" s="54"/>
      <c r="O317" s="54"/>
      <c r="Q317" s="88"/>
      <c r="R317" s="4"/>
      <c r="S317" s="41"/>
      <c r="T317" s="4"/>
      <c r="U317" s="47"/>
      <c r="V317" s="5"/>
      <c r="W317" s="96"/>
      <c r="X317" s="107"/>
      <c r="Y317" s="107"/>
      <c r="Z317" s="107"/>
    </row>
    <row r="318" spans="12:26" s="1" customFormat="1" ht="12.75">
      <c r="L318" s="45"/>
      <c r="N318" s="54"/>
      <c r="O318" s="54"/>
      <c r="Q318" s="88"/>
      <c r="R318" s="4"/>
      <c r="S318" s="41"/>
      <c r="T318" s="4"/>
      <c r="U318" s="47"/>
      <c r="V318" s="5"/>
      <c r="W318" s="96"/>
      <c r="X318" s="107"/>
      <c r="Y318" s="107"/>
      <c r="Z318" s="107"/>
    </row>
    <row r="319" spans="12:26" s="1" customFormat="1" ht="12.75">
      <c r="L319" s="45"/>
      <c r="N319" s="54"/>
      <c r="O319" s="54"/>
      <c r="Q319" s="88"/>
      <c r="R319" s="4"/>
      <c r="S319" s="41"/>
      <c r="T319" s="4"/>
      <c r="U319" s="47"/>
      <c r="V319" s="5"/>
      <c r="W319" s="96"/>
      <c r="X319" s="107"/>
      <c r="Y319" s="107"/>
      <c r="Z319" s="107"/>
    </row>
    <row r="320" spans="12:26" s="1" customFormat="1" ht="12.75">
      <c r="L320" s="45"/>
      <c r="N320" s="54"/>
      <c r="O320" s="54"/>
      <c r="Q320" s="88"/>
      <c r="R320" s="4"/>
      <c r="S320" s="41"/>
      <c r="T320" s="4"/>
      <c r="U320" s="47"/>
      <c r="V320" s="5"/>
      <c r="W320" s="96"/>
      <c r="X320" s="107"/>
      <c r="Y320" s="107"/>
      <c r="Z320" s="107"/>
    </row>
    <row r="321" spans="12:26" s="1" customFormat="1" ht="12.75">
      <c r="L321" s="45"/>
      <c r="N321" s="54"/>
      <c r="O321" s="54"/>
      <c r="Q321" s="88"/>
      <c r="R321" s="4"/>
      <c r="S321" s="41"/>
      <c r="T321" s="4"/>
      <c r="U321" s="47"/>
      <c r="V321" s="5"/>
      <c r="W321" s="96"/>
      <c r="X321" s="107"/>
      <c r="Y321" s="107"/>
      <c r="Z321" s="107"/>
    </row>
    <row r="322" spans="12:26" s="1" customFormat="1" ht="12.75">
      <c r="L322" s="45"/>
      <c r="N322" s="54"/>
      <c r="O322" s="54"/>
      <c r="Q322" s="88"/>
      <c r="R322" s="4"/>
      <c r="S322" s="41"/>
      <c r="T322" s="4"/>
      <c r="U322" s="47"/>
      <c r="V322" s="5"/>
      <c r="W322" s="96"/>
      <c r="X322" s="107"/>
      <c r="Y322" s="107"/>
      <c r="Z322" s="107"/>
    </row>
    <row r="323" spans="12:26" s="1" customFormat="1" ht="12.75">
      <c r="L323" s="45"/>
      <c r="N323" s="54"/>
      <c r="O323" s="54"/>
      <c r="Q323" s="88"/>
      <c r="R323" s="4"/>
      <c r="S323" s="41"/>
      <c r="T323" s="4"/>
      <c r="U323" s="47"/>
      <c r="V323" s="5"/>
      <c r="W323" s="96"/>
      <c r="X323" s="107"/>
      <c r="Y323" s="107"/>
      <c r="Z323" s="107"/>
    </row>
    <row r="324" spans="12:26" s="1" customFormat="1" ht="12.75">
      <c r="L324" s="45"/>
      <c r="N324" s="54"/>
      <c r="O324" s="54"/>
      <c r="Q324" s="88"/>
      <c r="R324" s="4"/>
      <c r="S324" s="41"/>
      <c r="T324" s="4"/>
      <c r="U324" s="47"/>
      <c r="V324" s="5"/>
      <c r="W324" s="96"/>
      <c r="X324" s="107"/>
      <c r="Y324" s="107"/>
      <c r="Z324" s="107"/>
    </row>
    <row r="325" spans="12:26" s="1" customFormat="1" ht="12.75">
      <c r="L325" s="45"/>
      <c r="N325" s="54"/>
      <c r="O325" s="54"/>
      <c r="Q325" s="88"/>
      <c r="R325" s="4"/>
      <c r="S325" s="41"/>
      <c r="T325" s="4"/>
      <c r="U325" s="47"/>
      <c r="V325" s="5"/>
      <c r="W325" s="96"/>
      <c r="X325" s="107"/>
      <c r="Y325" s="107"/>
      <c r="Z325" s="107"/>
    </row>
    <row r="326" spans="12:26" s="1" customFormat="1" ht="12.75">
      <c r="L326" s="45"/>
      <c r="N326" s="54"/>
      <c r="O326" s="54"/>
      <c r="Q326" s="88"/>
      <c r="R326" s="4"/>
      <c r="S326" s="41"/>
      <c r="T326" s="4"/>
      <c r="U326" s="47"/>
      <c r="V326" s="5"/>
      <c r="W326" s="96"/>
      <c r="X326" s="107"/>
      <c r="Y326" s="107"/>
      <c r="Z326" s="107"/>
    </row>
    <row r="327" spans="12:26" s="1" customFormat="1" ht="12.75">
      <c r="L327" s="45"/>
      <c r="N327" s="54"/>
      <c r="O327" s="54"/>
      <c r="Q327" s="88"/>
      <c r="R327" s="4"/>
      <c r="S327" s="41"/>
      <c r="T327" s="4"/>
      <c r="U327" s="47"/>
      <c r="V327" s="5"/>
      <c r="W327" s="96"/>
      <c r="X327" s="107"/>
      <c r="Y327" s="107"/>
      <c r="Z327" s="107"/>
    </row>
    <row r="328" spans="4:26" s="1" customFormat="1" ht="12.75">
      <c r="D328" s="54"/>
      <c r="L328" s="45"/>
      <c r="N328" s="54"/>
      <c r="O328" s="54"/>
      <c r="Q328" s="88"/>
      <c r="R328" s="4"/>
      <c r="S328" s="41"/>
      <c r="T328" s="4"/>
      <c r="U328" s="47"/>
      <c r="V328" s="5"/>
      <c r="W328" s="96"/>
      <c r="X328" s="107"/>
      <c r="Y328" s="107"/>
      <c r="Z328" s="107"/>
    </row>
    <row r="329" spans="4:26" s="1" customFormat="1" ht="12.75">
      <c r="D329" s="54"/>
      <c r="L329" s="45"/>
      <c r="N329" s="54"/>
      <c r="O329" s="54"/>
      <c r="Q329" s="88"/>
      <c r="R329" s="4"/>
      <c r="S329" s="41"/>
      <c r="T329" s="4"/>
      <c r="U329" s="47"/>
      <c r="V329" s="5"/>
      <c r="W329" s="96"/>
      <c r="X329" s="107"/>
      <c r="Y329" s="107"/>
      <c r="Z329" s="107"/>
    </row>
    <row r="330" spans="4:26" s="1" customFormat="1" ht="12.75">
      <c r="D330" s="54"/>
      <c r="L330" s="45"/>
      <c r="N330" s="54"/>
      <c r="O330" s="54"/>
      <c r="Q330" s="88"/>
      <c r="R330" s="4"/>
      <c r="S330" s="41"/>
      <c r="T330" s="4"/>
      <c r="U330" s="47"/>
      <c r="V330" s="5"/>
      <c r="W330" s="96"/>
      <c r="X330" s="107"/>
      <c r="Y330" s="107"/>
      <c r="Z330" s="107"/>
    </row>
    <row r="331" spans="4:26" s="1" customFormat="1" ht="12.75">
      <c r="D331" s="54"/>
      <c r="L331" s="45"/>
      <c r="N331" s="54"/>
      <c r="O331" s="54"/>
      <c r="Q331" s="88"/>
      <c r="R331" s="4"/>
      <c r="S331" s="41"/>
      <c r="T331" s="4"/>
      <c r="U331" s="47"/>
      <c r="V331" s="5"/>
      <c r="W331" s="96"/>
      <c r="X331" s="107"/>
      <c r="Y331" s="107"/>
      <c r="Z331" s="107"/>
    </row>
    <row r="332" spans="4:26" s="1" customFormat="1" ht="12.75">
      <c r="D332" s="54"/>
      <c r="L332" s="45"/>
      <c r="N332" s="54"/>
      <c r="O332" s="54"/>
      <c r="Q332" s="88"/>
      <c r="R332" s="4"/>
      <c r="S332" s="41"/>
      <c r="T332" s="4"/>
      <c r="U332" s="47"/>
      <c r="V332" s="5"/>
      <c r="W332" s="96"/>
      <c r="X332" s="107"/>
      <c r="Y332" s="107"/>
      <c r="Z332" s="107"/>
    </row>
    <row r="333" spans="4:26" s="1" customFormat="1" ht="12.75">
      <c r="D333" s="54"/>
      <c r="L333" s="45"/>
      <c r="N333" s="54"/>
      <c r="O333" s="54"/>
      <c r="Q333" s="88"/>
      <c r="R333" s="4"/>
      <c r="S333" s="41"/>
      <c r="T333" s="4"/>
      <c r="U333" s="47"/>
      <c r="V333" s="5"/>
      <c r="W333" s="96"/>
      <c r="X333" s="107"/>
      <c r="Y333" s="107"/>
      <c r="Z333" s="107"/>
    </row>
    <row r="334" spans="4:26" s="1" customFormat="1" ht="12.75">
      <c r="D334" s="54"/>
      <c r="L334" s="45"/>
      <c r="N334" s="54"/>
      <c r="O334" s="54"/>
      <c r="Q334" s="88"/>
      <c r="R334" s="4"/>
      <c r="S334" s="41"/>
      <c r="T334" s="4"/>
      <c r="U334" s="47"/>
      <c r="V334" s="5"/>
      <c r="W334" s="96"/>
      <c r="X334" s="107"/>
      <c r="Y334" s="107"/>
      <c r="Z334" s="107"/>
    </row>
    <row r="335" spans="4:26" s="1" customFormat="1" ht="12.75">
      <c r="D335" s="54"/>
      <c r="L335" s="45"/>
      <c r="N335" s="54"/>
      <c r="O335" s="54"/>
      <c r="Q335" s="88"/>
      <c r="R335" s="4"/>
      <c r="S335" s="41"/>
      <c r="T335" s="4"/>
      <c r="U335" s="47"/>
      <c r="V335" s="5"/>
      <c r="W335" s="96"/>
      <c r="X335" s="107"/>
      <c r="Y335" s="107"/>
      <c r="Z335" s="107"/>
    </row>
    <row r="336" spans="4:26" s="1" customFormat="1" ht="12.75">
      <c r="D336" s="54"/>
      <c r="L336" s="45"/>
      <c r="N336" s="54"/>
      <c r="O336" s="54"/>
      <c r="Q336" s="88"/>
      <c r="R336" s="4"/>
      <c r="S336" s="41"/>
      <c r="T336" s="4"/>
      <c r="U336" s="47"/>
      <c r="V336" s="5"/>
      <c r="W336" s="96"/>
      <c r="X336" s="107"/>
      <c r="Y336" s="107"/>
      <c r="Z336" s="107"/>
    </row>
    <row r="337" spans="4:26" s="1" customFormat="1" ht="12.75">
      <c r="D337" s="54"/>
      <c r="L337" s="45"/>
      <c r="N337" s="54"/>
      <c r="O337" s="54"/>
      <c r="Q337" s="88"/>
      <c r="R337" s="4"/>
      <c r="S337" s="41"/>
      <c r="T337" s="4"/>
      <c r="U337" s="47"/>
      <c r="V337" s="5"/>
      <c r="W337" s="96"/>
      <c r="X337" s="107"/>
      <c r="Y337" s="107"/>
      <c r="Z337" s="107"/>
    </row>
    <row r="338" spans="4:26" s="1" customFormat="1" ht="12.75">
      <c r="D338" s="54"/>
      <c r="L338" s="45"/>
      <c r="N338" s="54"/>
      <c r="O338" s="54"/>
      <c r="Q338" s="88"/>
      <c r="R338" s="4"/>
      <c r="S338" s="41"/>
      <c r="T338" s="4"/>
      <c r="U338" s="47"/>
      <c r="V338" s="5"/>
      <c r="W338" s="96"/>
      <c r="X338" s="107"/>
      <c r="Y338" s="107"/>
      <c r="Z338" s="107"/>
    </row>
    <row r="339" spans="4:26" s="1" customFormat="1" ht="12.75">
      <c r="D339" s="54"/>
      <c r="L339" s="45"/>
      <c r="N339" s="54"/>
      <c r="O339" s="54"/>
      <c r="Q339" s="88"/>
      <c r="R339" s="4"/>
      <c r="S339" s="41"/>
      <c r="T339" s="4"/>
      <c r="U339" s="47"/>
      <c r="V339" s="5"/>
      <c r="W339" s="96"/>
      <c r="X339" s="107"/>
      <c r="Y339" s="107"/>
      <c r="Z339" s="107"/>
    </row>
    <row r="340" spans="4:26" s="1" customFormat="1" ht="12.75">
      <c r="D340" s="54"/>
      <c r="L340" s="45"/>
      <c r="N340" s="54"/>
      <c r="O340" s="54"/>
      <c r="Q340" s="88"/>
      <c r="R340" s="4"/>
      <c r="S340" s="41"/>
      <c r="T340" s="4"/>
      <c r="U340" s="47"/>
      <c r="V340" s="5"/>
      <c r="W340" s="96"/>
      <c r="X340" s="107"/>
      <c r="Y340" s="107"/>
      <c r="Z340" s="107"/>
    </row>
    <row r="341" spans="4:26" s="1" customFormat="1" ht="12.75">
      <c r="D341" s="54"/>
      <c r="L341" s="45"/>
      <c r="N341" s="54"/>
      <c r="O341" s="54"/>
      <c r="Q341" s="88"/>
      <c r="R341" s="4"/>
      <c r="S341" s="41"/>
      <c r="T341" s="4"/>
      <c r="U341" s="47"/>
      <c r="V341" s="5"/>
      <c r="W341" s="96"/>
      <c r="X341" s="107"/>
      <c r="Y341" s="107"/>
      <c r="Z341" s="107"/>
    </row>
    <row r="342" spans="4:26" s="1" customFormat="1" ht="12.75">
      <c r="D342" s="54"/>
      <c r="L342" s="45"/>
      <c r="N342" s="54"/>
      <c r="O342" s="54"/>
      <c r="Q342" s="88"/>
      <c r="R342" s="4"/>
      <c r="S342" s="41"/>
      <c r="T342" s="4"/>
      <c r="U342" s="47"/>
      <c r="V342" s="5"/>
      <c r="W342" s="96"/>
      <c r="X342" s="107"/>
      <c r="Y342" s="107"/>
      <c r="Z342" s="107"/>
    </row>
    <row r="343" spans="4:26" s="1" customFormat="1" ht="12.75">
      <c r="D343" s="54"/>
      <c r="L343" s="45"/>
      <c r="N343" s="54"/>
      <c r="O343" s="54"/>
      <c r="Q343" s="88"/>
      <c r="R343" s="4"/>
      <c r="S343" s="41"/>
      <c r="T343" s="4"/>
      <c r="U343" s="47"/>
      <c r="V343" s="5"/>
      <c r="W343" s="96"/>
      <c r="X343" s="107"/>
      <c r="Y343" s="107"/>
      <c r="Z343" s="107"/>
    </row>
    <row r="344" spans="4:26" s="1" customFormat="1" ht="12.75">
      <c r="D344" s="54"/>
      <c r="L344" s="45"/>
      <c r="N344" s="54"/>
      <c r="O344" s="54"/>
      <c r="Q344" s="88"/>
      <c r="R344" s="4"/>
      <c r="S344" s="41"/>
      <c r="T344" s="4"/>
      <c r="U344" s="47"/>
      <c r="V344" s="5"/>
      <c r="W344" s="96"/>
      <c r="X344" s="107"/>
      <c r="Y344" s="107"/>
      <c r="Z344" s="107"/>
    </row>
    <row r="345" spans="4:26" s="1" customFormat="1" ht="12.75">
      <c r="D345" s="54"/>
      <c r="L345" s="45"/>
      <c r="N345" s="54"/>
      <c r="O345" s="54"/>
      <c r="Q345" s="88"/>
      <c r="R345" s="4"/>
      <c r="S345" s="41"/>
      <c r="T345" s="4"/>
      <c r="U345" s="47"/>
      <c r="V345" s="5"/>
      <c r="W345" s="96"/>
      <c r="X345" s="107"/>
      <c r="Y345" s="107"/>
      <c r="Z345" s="107"/>
    </row>
    <row r="346" spans="4:26" s="1" customFormat="1" ht="12.75">
      <c r="D346" s="54"/>
      <c r="L346" s="45"/>
      <c r="N346" s="54"/>
      <c r="O346" s="54"/>
      <c r="Q346" s="88"/>
      <c r="R346" s="4"/>
      <c r="S346" s="41"/>
      <c r="T346" s="4"/>
      <c r="U346" s="47"/>
      <c r="V346" s="5"/>
      <c r="W346" s="96"/>
      <c r="X346" s="107"/>
      <c r="Y346" s="107"/>
      <c r="Z346" s="107"/>
    </row>
    <row r="347" spans="4:26" s="1" customFormat="1" ht="12.75">
      <c r="D347" s="54"/>
      <c r="L347" s="45"/>
      <c r="N347" s="54"/>
      <c r="O347" s="54"/>
      <c r="Q347" s="88"/>
      <c r="R347" s="4"/>
      <c r="S347" s="41"/>
      <c r="T347" s="4"/>
      <c r="U347" s="47"/>
      <c r="V347" s="5"/>
      <c r="W347" s="96"/>
      <c r="X347" s="107"/>
      <c r="Y347" s="107"/>
      <c r="Z347" s="107"/>
    </row>
    <row r="348" spans="4:26" s="1" customFormat="1" ht="12.75">
      <c r="D348" s="54"/>
      <c r="L348" s="45"/>
      <c r="N348" s="54"/>
      <c r="O348" s="54"/>
      <c r="Q348" s="88"/>
      <c r="R348" s="4"/>
      <c r="S348" s="41"/>
      <c r="T348" s="4"/>
      <c r="U348" s="47"/>
      <c r="V348" s="5"/>
      <c r="W348" s="96"/>
      <c r="X348" s="107"/>
      <c r="Y348" s="107"/>
      <c r="Z348" s="107"/>
    </row>
    <row r="349" spans="4:26" s="1" customFormat="1" ht="12.75">
      <c r="D349" s="54"/>
      <c r="L349" s="45"/>
      <c r="N349" s="54"/>
      <c r="O349" s="54"/>
      <c r="Q349" s="88"/>
      <c r="R349" s="4"/>
      <c r="S349" s="41"/>
      <c r="T349" s="4"/>
      <c r="U349" s="47"/>
      <c r="V349" s="5"/>
      <c r="W349" s="96"/>
      <c r="X349" s="107"/>
      <c r="Y349" s="107"/>
      <c r="Z349" s="107"/>
    </row>
    <row r="350" spans="4:26" s="1" customFormat="1" ht="12.75">
      <c r="D350" s="54"/>
      <c r="L350" s="45"/>
      <c r="N350" s="54"/>
      <c r="O350" s="54"/>
      <c r="Q350" s="88"/>
      <c r="R350" s="4"/>
      <c r="S350" s="41"/>
      <c r="T350" s="4"/>
      <c r="U350" s="47"/>
      <c r="V350" s="5"/>
      <c r="W350" s="96"/>
      <c r="X350" s="107"/>
      <c r="Y350" s="107"/>
      <c r="Z350" s="107"/>
    </row>
    <row r="351" spans="4:26" s="1" customFormat="1" ht="12.75">
      <c r="D351" s="54"/>
      <c r="L351" s="45"/>
      <c r="N351" s="54"/>
      <c r="O351" s="54"/>
      <c r="Q351" s="88"/>
      <c r="R351" s="4"/>
      <c r="S351" s="41"/>
      <c r="T351" s="4"/>
      <c r="U351" s="47"/>
      <c r="V351" s="5"/>
      <c r="W351" s="96"/>
      <c r="X351" s="107"/>
      <c r="Y351" s="107"/>
      <c r="Z351" s="107"/>
    </row>
    <row r="352" spans="4:26" s="1" customFormat="1" ht="12.75">
      <c r="D352" s="54"/>
      <c r="L352" s="45"/>
      <c r="N352" s="54"/>
      <c r="O352" s="54"/>
      <c r="Q352" s="88"/>
      <c r="R352" s="4"/>
      <c r="S352" s="41"/>
      <c r="T352" s="4"/>
      <c r="U352" s="47"/>
      <c r="V352" s="5"/>
      <c r="W352" s="96"/>
      <c r="X352" s="107"/>
      <c r="Y352" s="107"/>
      <c r="Z352" s="107"/>
    </row>
    <row r="353" spans="4:26" s="1" customFormat="1" ht="12.75">
      <c r="D353" s="54"/>
      <c r="L353" s="45"/>
      <c r="N353" s="54"/>
      <c r="O353" s="54"/>
      <c r="Q353" s="88"/>
      <c r="R353" s="4"/>
      <c r="S353" s="41"/>
      <c r="T353" s="4"/>
      <c r="U353" s="47"/>
      <c r="V353" s="5"/>
      <c r="W353" s="96"/>
      <c r="X353" s="107"/>
      <c r="Y353" s="107"/>
      <c r="Z353" s="107"/>
    </row>
    <row r="354" spans="4:26" s="1" customFormat="1" ht="12.75">
      <c r="D354" s="54"/>
      <c r="L354" s="45"/>
      <c r="N354" s="54"/>
      <c r="O354" s="54"/>
      <c r="Q354" s="88"/>
      <c r="R354" s="4"/>
      <c r="S354" s="41"/>
      <c r="T354" s="4"/>
      <c r="U354" s="47"/>
      <c r="V354" s="5"/>
      <c r="W354" s="96"/>
      <c r="X354" s="107"/>
      <c r="Y354" s="107"/>
      <c r="Z354" s="107"/>
    </row>
    <row r="355" spans="4:26" s="1" customFormat="1" ht="12.75">
      <c r="D355" s="54"/>
      <c r="L355" s="45"/>
      <c r="N355" s="54"/>
      <c r="O355" s="54"/>
      <c r="Q355" s="88"/>
      <c r="R355" s="4"/>
      <c r="S355" s="41"/>
      <c r="T355" s="4"/>
      <c r="U355" s="47"/>
      <c r="V355" s="5"/>
      <c r="W355" s="96"/>
      <c r="X355" s="107"/>
      <c r="Y355" s="107"/>
      <c r="Z355" s="107"/>
    </row>
    <row r="356" spans="4:26" s="1" customFormat="1" ht="12.75">
      <c r="D356" s="54"/>
      <c r="L356" s="45"/>
      <c r="N356" s="54"/>
      <c r="O356" s="54"/>
      <c r="Q356" s="88"/>
      <c r="R356" s="4"/>
      <c r="S356" s="41"/>
      <c r="T356" s="4"/>
      <c r="U356" s="47"/>
      <c r="V356" s="5"/>
      <c r="W356" s="96"/>
      <c r="X356" s="107"/>
      <c r="Y356" s="107"/>
      <c r="Z356" s="107"/>
    </row>
    <row r="357" spans="4:26" s="1" customFormat="1" ht="12.75">
      <c r="D357" s="54"/>
      <c r="L357" s="45"/>
      <c r="N357" s="54"/>
      <c r="O357" s="54"/>
      <c r="Q357" s="88"/>
      <c r="R357" s="4"/>
      <c r="S357" s="41"/>
      <c r="T357" s="4"/>
      <c r="U357" s="47"/>
      <c r="V357" s="5"/>
      <c r="W357" s="96"/>
      <c r="X357" s="107"/>
      <c r="Y357" s="107"/>
      <c r="Z357" s="107"/>
    </row>
    <row r="358" spans="4:26" s="1" customFormat="1" ht="12.75">
      <c r="D358" s="54"/>
      <c r="L358" s="45"/>
      <c r="N358" s="54"/>
      <c r="O358" s="54"/>
      <c r="Q358" s="88"/>
      <c r="R358" s="4"/>
      <c r="S358" s="41"/>
      <c r="T358" s="4"/>
      <c r="U358" s="47"/>
      <c r="V358" s="5"/>
      <c r="W358" s="96"/>
      <c r="X358" s="107"/>
      <c r="Y358" s="107"/>
      <c r="Z358" s="107"/>
    </row>
    <row r="359" spans="4:26" s="1" customFormat="1" ht="12.75">
      <c r="D359" s="54"/>
      <c r="L359" s="45"/>
      <c r="N359" s="54"/>
      <c r="O359" s="54"/>
      <c r="Q359" s="88"/>
      <c r="R359" s="4"/>
      <c r="S359" s="41"/>
      <c r="T359" s="4"/>
      <c r="U359" s="47"/>
      <c r="V359" s="5"/>
      <c r="W359" s="96"/>
      <c r="X359" s="107"/>
      <c r="Y359" s="107"/>
      <c r="Z359" s="107"/>
    </row>
    <row r="360" spans="4:26" s="1" customFormat="1" ht="12.75">
      <c r="D360" s="54"/>
      <c r="L360" s="45"/>
      <c r="N360" s="54"/>
      <c r="O360" s="54"/>
      <c r="Q360" s="88"/>
      <c r="R360" s="4"/>
      <c r="S360" s="41"/>
      <c r="T360" s="4"/>
      <c r="U360" s="47"/>
      <c r="V360" s="5"/>
      <c r="W360" s="96"/>
      <c r="X360" s="107"/>
      <c r="Y360" s="107"/>
      <c r="Z360" s="107"/>
    </row>
    <row r="361" spans="4:26" s="1" customFormat="1" ht="12.75">
      <c r="D361" s="54"/>
      <c r="L361" s="45"/>
      <c r="N361" s="54"/>
      <c r="O361" s="54"/>
      <c r="Q361" s="88"/>
      <c r="R361" s="4"/>
      <c r="S361" s="41"/>
      <c r="T361" s="4"/>
      <c r="U361" s="47"/>
      <c r="V361" s="5"/>
      <c r="W361" s="96"/>
      <c r="X361" s="107"/>
      <c r="Y361" s="107"/>
      <c r="Z361" s="107"/>
    </row>
    <row r="362" spans="4:26" s="1" customFormat="1" ht="12.75">
      <c r="D362" s="54"/>
      <c r="L362" s="45"/>
      <c r="N362" s="54"/>
      <c r="O362" s="54"/>
      <c r="Q362" s="88"/>
      <c r="R362" s="4"/>
      <c r="S362" s="41"/>
      <c r="T362" s="4"/>
      <c r="U362" s="47"/>
      <c r="V362" s="5"/>
      <c r="W362" s="96"/>
      <c r="X362" s="107"/>
      <c r="Y362" s="107"/>
      <c r="Z362" s="107"/>
    </row>
    <row r="363" spans="4:26" s="1" customFormat="1" ht="12.75">
      <c r="D363" s="54"/>
      <c r="L363" s="45"/>
      <c r="N363" s="54"/>
      <c r="O363" s="54"/>
      <c r="Q363" s="88"/>
      <c r="R363" s="4"/>
      <c r="S363" s="41"/>
      <c r="T363" s="4"/>
      <c r="U363" s="47"/>
      <c r="V363" s="5"/>
      <c r="W363" s="96"/>
      <c r="X363" s="107"/>
      <c r="Y363" s="107"/>
      <c r="Z363" s="107"/>
    </row>
    <row r="364" spans="4:26" s="1" customFormat="1" ht="12.75">
      <c r="D364" s="54"/>
      <c r="L364" s="45"/>
      <c r="N364" s="54"/>
      <c r="O364" s="54"/>
      <c r="Q364" s="88"/>
      <c r="R364" s="4"/>
      <c r="S364" s="41"/>
      <c r="T364" s="4"/>
      <c r="U364" s="47"/>
      <c r="V364" s="5"/>
      <c r="W364" s="96"/>
      <c r="X364" s="107"/>
      <c r="Y364" s="107"/>
      <c r="Z364" s="107"/>
    </row>
    <row r="365" spans="4:26" s="1" customFormat="1" ht="12.75">
      <c r="D365" s="54"/>
      <c r="L365" s="45"/>
      <c r="N365" s="54"/>
      <c r="O365" s="54"/>
      <c r="Q365" s="88"/>
      <c r="R365" s="4"/>
      <c r="S365" s="41"/>
      <c r="T365" s="4"/>
      <c r="U365" s="47"/>
      <c r="V365" s="5"/>
      <c r="W365" s="96"/>
      <c r="X365" s="107"/>
      <c r="Y365" s="107"/>
      <c r="Z365" s="107"/>
    </row>
    <row r="366" spans="4:26" s="1" customFormat="1" ht="12.75">
      <c r="D366" s="54"/>
      <c r="L366" s="45"/>
      <c r="N366" s="54"/>
      <c r="O366" s="54"/>
      <c r="Q366" s="88"/>
      <c r="R366" s="4"/>
      <c r="S366" s="41"/>
      <c r="T366" s="4"/>
      <c r="U366" s="47"/>
      <c r="V366" s="5"/>
      <c r="W366" s="96"/>
      <c r="X366" s="107"/>
      <c r="Y366" s="107"/>
      <c r="Z366" s="107"/>
    </row>
    <row r="367" spans="4:26" s="1" customFormat="1" ht="12.75">
      <c r="D367" s="54"/>
      <c r="L367" s="45"/>
      <c r="N367" s="54"/>
      <c r="O367" s="54"/>
      <c r="Q367" s="88"/>
      <c r="R367" s="4"/>
      <c r="S367" s="41"/>
      <c r="T367" s="4"/>
      <c r="U367" s="47"/>
      <c r="V367" s="5"/>
      <c r="W367" s="96"/>
      <c r="X367" s="107"/>
      <c r="Y367" s="107"/>
      <c r="Z367" s="107"/>
    </row>
    <row r="368" spans="4:26" s="1" customFormat="1" ht="12.75">
      <c r="D368" s="54"/>
      <c r="L368" s="45"/>
      <c r="N368" s="54"/>
      <c r="O368" s="54"/>
      <c r="Q368" s="88"/>
      <c r="R368" s="4"/>
      <c r="S368" s="41"/>
      <c r="T368" s="4"/>
      <c r="U368" s="47"/>
      <c r="V368" s="5"/>
      <c r="W368" s="96"/>
      <c r="X368" s="107"/>
      <c r="Y368" s="107"/>
      <c r="Z368" s="107"/>
    </row>
    <row r="369" spans="4:26" s="1" customFormat="1" ht="12.75">
      <c r="D369" s="54"/>
      <c r="L369" s="45"/>
      <c r="N369" s="54"/>
      <c r="O369" s="54"/>
      <c r="Q369" s="88"/>
      <c r="R369" s="4"/>
      <c r="S369" s="41"/>
      <c r="T369" s="4"/>
      <c r="U369" s="47"/>
      <c r="V369" s="5"/>
      <c r="W369" s="96"/>
      <c r="X369" s="107"/>
      <c r="Y369" s="107"/>
      <c r="Z369" s="107"/>
    </row>
    <row r="370" spans="4:26" s="1" customFormat="1" ht="12.75">
      <c r="D370" s="54"/>
      <c r="L370" s="45"/>
      <c r="N370" s="54"/>
      <c r="O370" s="54"/>
      <c r="Q370" s="88"/>
      <c r="R370" s="4"/>
      <c r="S370" s="41"/>
      <c r="T370" s="4"/>
      <c r="U370" s="47"/>
      <c r="V370" s="5"/>
      <c r="W370" s="96"/>
      <c r="X370" s="107"/>
      <c r="Y370" s="107"/>
      <c r="Z370" s="107"/>
    </row>
    <row r="371" spans="4:26" s="1" customFormat="1" ht="12.75">
      <c r="D371" s="54"/>
      <c r="L371" s="45"/>
      <c r="N371" s="54"/>
      <c r="O371" s="54"/>
      <c r="Q371" s="88"/>
      <c r="R371" s="4"/>
      <c r="S371" s="41"/>
      <c r="T371" s="4"/>
      <c r="U371" s="47"/>
      <c r="V371" s="5"/>
      <c r="W371" s="96"/>
      <c r="X371" s="107"/>
      <c r="Y371" s="107"/>
      <c r="Z371" s="107"/>
    </row>
    <row r="372" spans="4:26" s="1" customFormat="1" ht="12.75">
      <c r="D372" s="54"/>
      <c r="L372" s="45"/>
      <c r="N372" s="54"/>
      <c r="O372" s="54"/>
      <c r="Q372" s="88"/>
      <c r="R372" s="4"/>
      <c r="S372" s="41"/>
      <c r="T372" s="4"/>
      <c r="U372" s="47"/>
      <c r="V372" s="5"/>
      <c r="W372" s="96"/>
      <c r="X372" s="107"/>
      <c r="Y372" s="107"/>
      <c r="Z372" s="107"/>
    </row>
    <row r="373" spans="4:26" s="1" customFormat="1" ht="12.75">
      <c r="D373" s="54"/>
      <c r="L373" s="45"/>
      <c r="N373" s="54"/>
      <c r="O373" s="54"/>
      <c r="Q373" s="88"/>
      <c r="R373" s="4"/>
      <c r="S373" s="41"/>
      <c r="T373" s="4"/>
      <c r="U373" s="47"/>
      <c r="V373" s="5"/>
      <c r="W373" s="96"/>
      <c r="X373" s="107"/>
      <c r="Y373" s="107"/>
      <c r="Z373" s="107"/>
    </row>
    <row r="374" spans="4:26" s="1" customFormat="1" ht="12.75">
      <c r="D374" s="54"/>
      <c r="L374" s="45"/>
      <c r="N374" s="54"/>
      <c r="O374" s="54"/>
      <c r="Q374" s="88"/>
      <c r="R374" s="4"/>
      <c r="S374" s="41"/>
      <c r="T374" s="4"/>
      <c r="U374" s="47"/>
      <c r="V374" s="5"/>
      <c r="W374" s="96"/>
      <c r="X374" s="107"/>
      <c r="Y374" s="107"/>
      <c r="Z374" s="107"/>
    </row>
    <row r="375" spans="4:26" s="1" customFormat="1" ht="12.75">
      <c r="D375" s="54"/>
      <c r="L375" s="45"/>
      <c r="N375" s="54"/>
      <c r="O375" s="54"/>
      <c r="Q375" s="88"/>
      <c r="R375" s="4"/>
      <c r="S375" s="41"/>
      <c r="T375" s="4"/>
      <c r="U375" s="47"/>
      <c r="V375" s="5"/>
      <c r="W375" s="96"/>
      <c r="X375" s="107"/>
      <c r="Y375" s="107"/>
      <c r="Z375" s="107"/>
    </row>
    <row r="376" spans="4:26" s="1" customFormat="1" ht="12.75">
      <c r="D376" s="54"/>
      <c r="L376" s="45"/>
      <c r="N376" s="54"/>
      <c r="O376" s="54"/>
      <c r="Q376" s="88"/>
      <c r="R376" s="4"/>
      <c r="S376" s="41"/>
      <c r="T376" s="4"/>
      <c r="U376" s="47"/>
      <c r="V376" s="5"/>
      <c r="W376" s="96"/>
      <c r="X376" s="107"/>
      <c r="Y376" s="107"/>
      <c r="Z376" s="107"/>
    </row>
    <row r="377" spans="4:26" s="1" customFormat="1" ht="12.75">
      <c r="D377" s="54"/>
      <c r="L377" s="45"/>
      <c r="N377" s="54"/>
      <c r="O377" s="54"/>
      <c r="Q377" s="88"/>
      <c r="R377" s="4"/>
      <c r="S377" s="41"/>
      <c r="T377" s="4"/>
      <c r="U377" s="47"/>
      <c r="V377" s="5"/>
      <c r="W377" s="96"/>
      <c r="X377" s="107"/>
      <c r="Y377" s="107"/>
      <c r="Z377" s="107"/>
    </row>
    <row r="378" spans="4:26" s="1" customFormat="1" ht="12.75">
      <c r="D378" s="54"/>
      <c r="L378" s="45"/>
      <c r="N378" s="54"/>
      <c r="O378" s="54"/>
      <c r="Q378" s="88"/>
      <c r="R378" s="4"/>
      <c r="S378" s="41"/>
      <c r="T378" s="4"/>
      <c r="U378" s="47"/>
      <c r="V378" s="5"/>
      <c r="W378" s="96"/>
      <c r="X378" s="107"/>
      <c r="Y378" s="107"/>
      <c r="Z378" s="107"/>
    </row>
    <row r="379" spans="4:26" s="1" customFormat="1" ht="12.75">
      <c r="D379" s="54"/>
      <c r="L379" s="45"/>
      <c r="N379" s="54"/>
      <c r="O379" s="54"/>
      <c r="Q379" s="88"/>
      <c r="R379" s="4"/>
      <c r="S379" s="41"/>
      <c r="T379" s="4"/>
      <c r="U379" s="47"/>
      <c r="V379" s="5"/>
      <c r="W379" s="96"/>
      <c r="X379" s="107"/>
      <c r="Y379" s="107"/>
      <c r="Z379" s="107"/>
    </row>
    <row r="380" spans="4:26" s="1" customFormat="1" ht="12.75">
      <c r="D380" s="54"/>
      <c r="L380" s="45"/>
      <c r="N380" s="54"/>
      <c r="O380" s="54"/>
      <c r="Q380" s="88"/>
      <c r="R380" s="4"/>
      <c r="S380" s="41"/>
      <c r="T380" s="4"/>
      <c r="U380" s="47"/>
      <c r="V380" s="5"/>
      <c r="W380" s="96"/>
      <c r="X380" s="107"/>
      <c r="Y380" s="107"/>
      <c r="Z380" s="107"/>
    </row>
    <row r="381" spans="4:26" s="1" customFormat="1" ht="12.75">
      <c r="D381" s="54"/>
      <c r="L381" s="45"/>
      <c r="N381" s="54"/>
      <c r="O381" s="54"/>
      <c r="Q381" s="88"/>
      <c r="R381" s="4"/>
      <c r="S381" s="41"/>
      <c r="T381" s="4"/>
      <c r="U381" s="47"/>
      <c r="V381" s="5"/>
      <c r="W381" s="96"/>
      <c r="X381" s="107"/>
      <c r="Y381" s="107"/>
      <c r="Z381" s="107"/>
    </row>
    <row r="382" spans="4:26" s="1" customFormat="1" ht="12.75">
      <c r="D382" s="54"/>
      <c r="L382" s="45"/>
      <c r="N382" s="54"/>
      <c r="O382" s="54"/>
      <c r="Q382" s="88"/>
      <c r="R382" s="4"/>
      <c r="S382" s="41"/>
      <c r="T382" s="4"/>
      <c r="U382" s="47"/>
      <c r="V382" s="5"/>
      <c r="W382" s="96"/>
      <c r="X382" s="107"/>
      <c r="Y382" s="107"/>
      <c r="Z382" s="107"/>
    </row>
    <row r="383" spans="4:26" s="1" customFormat="1" ht="12.75">
      <c r="D383" s="54"/>
      <c r="L383" s="45"/>
      <c r="N383" s="54"/>
      <c r="O383" s="54"/>
      <c r="Q383" s="88"/>
      <c r="R383" s="4"/>
      <c r="S383" s="41"/>
      <c r="T383" s="4"/>
      <c r="U383" s="47"/>
      <c r="V383" s="5"/>
      <c r="W383" s="96"/>
      <c r="X383" s="107"/>
      <c r="Y383" s="107"/>
      <c r="Z383" s="107"/>
    </row>
    <row r="384" spans="4:26" s="1" customFormat="1" ht="12.75">
      <c r="D384" s="54"/>
      <c r="L384" s="45"/>
      <c r="N384" s="54"/>
      <c r="O384" s="54"/>
      <c r="Q384" s="88"/>
      <c r="R384" s="4"/>
      <c r="S384" s="41"/>
      <c r="T384" s="4"/>
      <c r="U384" s="47"/>
      <c r="V384" s="5"/>
      <c r="W384" s="96"/>
      <c r="X384" s="107"/>
      <c r="Y384" s="107"/>
      <c r="Z384" s="107"/>
    </row>
    <row r="385" spans="4:26" s="1" customFormat="1" ht="12.75">
      <c r="D385" s="54"/>
      <c r="L385" s="45"/>
      <c r="N385" s="54"/>
      <c r="O385" s="54"/>
      <c r="Q385" s="88"/>
      <c r="R385" s="4"/>
      <c r="S385" s="41"/>
      <c r="T385" s="4"/>
      <c r="U385" s="47"/>
      <c r="V385" s="5"/>
      <c r="W385" s="96"/>
      <c r="X385" s="107"/>
      <c r="Y385" s="107"/>
      <c r="Z385" s="107"/>
    </row>
    <row r="386" spans="4:26" s="1" customFormat="1" ht="12.75">
      <c r="D386" s="54"/>
      <c r="L386" s="45"/>
      <c r="N386" s="54"/>
      <c r="O386" s="54"/>
      <c r="Q386" s="88"/>
      <c r="R386" s="4"/>
      <c r="S386" s="41"/>
      <c r="T386" s="4"/>
      <c r="U386" s="47"/>
      <c r="V386" s="5"/>
      <c r="W386" s="96"/>
      <c r="X386" s="107"/>
      <c r="Y386" s="107"/>
      <c r="Z386" s="107"/>
    </row>
    <row r="387" spans="4:26" s="1" customFormat="1" ht="12.75">
      <c r="D387" s="54"/>
      <c r="L387" s="45"/>
      <c r="N387" s="54"/>
      <c r="O387" s="54"/>
      <c r="Q387" s="88"/>
      <c r="R387" s="4"/>
      <c r="S387" s="41"/>
      <c r="T387" s="4"/>
      <c r="U387" s="47"/>
      <c r="V387" s="5"/>
      <c r="W387" s="96"/>
      <c r="X387" s="107"/>
      <c r="Y387" s="107"/>
      <c r="Z387" s="107"/>
    </row>
    <row r="388" spans="4:26" s="1" customFormat="1" ht="12.75">
      <c r="D388" s="54"/>
      <c r="L388" s="45"/>
      <c r="N388" s="54"/>
      <c r="O388" s="54"/>
      <c r="Q388" s="88"/>
      <c r="R388" s="4"/>
      <c r="S388" s="41"/>
      <c r="T388" s="4"/>
      <c r="U388" s="47"/>
      <c r="V388" s="5"/>
      <c r="W388" s="96"/>
      <c r="X388" s="107"/>
      <c r="Y388" s="107"/>
      <c r="Z388" s="107"/>
    </row>
  </sheetData>
  <sheetProtection/>
  <autoFilter ref="A14:AL327"/>
  <mergeCells count="20">
    <mergeCell ref="L12:L14"/>
    <mergeCell ref="AL12:AL14"/>
    <mergeCell ref="M13:M14"/>
    <mergeCell ref="N13:O13"/>
    <mergeCell ref="P13:P14"/>
    <mergeCell ref="Q13:Q14"/>
    <mergeCell ref="AC13:AC14"/>
    <mergeCell ref="X13:X14"/>
    <mergeCell ref="Y13:Y14"/>
    <mergeCell ref="Z13:Z14"/>
    <mergeCell ref="Q7:AB7"/>
    <mergeCell ref="Q8:AB8"/>
    <mergeCell ref="AE10:AK10"/>
    <mergeCell ref="P12:AJ12"/>
    <mergeCell ref="M12:O12"/>
    <mergeCell ref="AK12:AK14"/>
    <mergeCell ref="R13:V13"/>
    <mergeCell ref="AA13:AB13"/>
    <mergeCell ref="AI13:AI14"/>
    <mergeCell ref="AD13:AH13"/>
  </mergeCells>
  <printOptions horizontalCentered="1"/>
  <pageMargins left="0.7874015748031497" right="0.1968503937007874" top="0.984251968503937" bottom="0.1968503937007874" header="0" footer="0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view="pageBreakPreview" zoomScaleSheetLayoutView="100" zoomScalePageLayoutView="0" workbookViewId="0" topLeftCell="G1">
      <selection activeCell="U20" sqref="U20"/>
    </sheetView>
  </sheetViews>
  <sheetFormatPr defaultColWidth="11.421875" defaultRowHeight="12.75"/>
  <cols>
    <col min="1" max="1" width="9.00390625" style="0" customWidth="1"/>
    <col min="2" max="2" width="5.421875" style="35" customWidth="1"/>
    <col min="3" max="3" width="5.28125" style="35" customWidth="1"/>
    <col min="4" max="4" width="8.57421875" style="0" customWidth="1"/>
    <col min="5" max="5" width="13.57421875" style="0" hidden="1" customWidth="1"/>
    <col min="6" max="6" width="8.421875" style="10" customWidth="1"/>
    <col min="7" max="7" width="11.140625" style="10" customWidth="1"/>
    <col min="8" max="8" width="12.7109375" style="10" customWidth="1"/>
    <col min="9" max="9" width="14.140625" style="10" customWidth="1"/>
    <col min="10" max="10" width="14.140625" style="0" customWidth="1"/>
    <col min="11" max="11" width="11.7109375" style="0" customWidth="1"/>
    <col min="12" max="12" width="10.28125" style="0" customWidth="1"/>
    <col min="13" max="13" width="10.7109375" style="0" customWidth="1"/>
    <col min="14" max="14" width="11.140625" style="0" customWidth="1"/>
    <col min="15" max="15" width="6.57421875" style="0" customWidth="1"/>
    <col min="16" max="16" width="6.28125" style="0" customWidth="1"/>
    <col min="17" max="17" width="5.00390625" style="0" customWidth="1"/>
    <col min="18" max="18" width="9.57421875" style="0" customWidth="1"/>
    <col min="19" max="19" width="11.00390625" style="0" customWidth="1"/>
    <col min="20" max="20" width="12.00390625" style="0" customWidth="1"/>
    <col min="21" max="21" width="13.28125" style="0" customWidth="1"/>
    <col min="22" max="22" width="11.8515625" style="0" customWidth="1"/>
    <col min="23" max="23" width="11.7109375" style="0" customWidth="1"/>
    <col min="24" max="24" width="13.421875" style="0" customWidth="1"/>
    <col min="25" max="25" width="6.7109375" style="10" customWidth="1"/>
  </cols>
  <sheetData>
    <row r="1" spans="1:25" s="11" customFormat="1" ht="11.25" customHeight="1">
      <c r="A1" s="11" t="s">
        <v>0</v>
      </c>
      <c r="B1" s="16"/>
      <c r="C1" s="16"/>
      <c r="F1" s="113"/>
      <c r="G1" s="113"/>
      <c r="H1" s="113"/>
      <c r="I1" s="113"/>
      <c r="Y1" s="113"/>
    </row>
    <row r="2" spans="1:34" s="11" customFormat="1" ht="11.25" customHeight="1">
      <c r="A2" s="11" t="s">
        <v>1</v>
      </c>
      <c r="B2" s="16"/>
      <c r="C2" s="16"/>
      <c r="F2" s="113"/>
      <c r="G2" s="113"/>
      <c r="H2" s="113"/>
      <c r="I2" s="113"/>
      <c r="Y2" s="113"/>
      <c r="Z2" s="12"/>
      <c r="AA2" s="12"/>
      <c r="AB2" s="12"/>
      <c r="AC2" s="12"/>
      <c r="AD2" s="12"/>
      <c r="AE2" s="12"/>
      <c r="AF2" s="12"/>
      <c r="AG2" s="12"/>
      <c r="AH2" s="12"/>
    </row>
    <row r="3" spans="2:34" s="13" customFormat="1" ht="11.25" customHeight="1">
      <c r="B3" s="15"/>
      <c r="C3" s="15"/>
      <c r="F3" s="114"/>
      <c r="G3" s="114"/>
      <c r="H3" s="114"/>
      <c r="I3" s="114"/>
      <c r="Y3" s="114"/>
      <c r="Z3" s="14"/>
      <c r="AA3" s="14"/>
      <c r="AB3" s="14"/>
      <c r="AC3" s="14"/>
      <c r="AD3" s="14"/>
      <c r="AE3" s="14"/>
      <c r="AF3" s="14"/>
      <c r="AG3" s="14"/>
      <c r="AH3" s="14"/>
    </row>
    <row r="4" spans="1:34" s="13" customFormat="1" ht="11.2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3" customFormat="1" ht="11.25" customHeight="1">
      <c r="A5" s="180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3" customFormat="1" ht="11.2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4"/>
      <c r="AA6" s="14"/>
      <c r="AB6" s="14"/>
      <c r="AC6" s="14"/>
      <c r="AD6" s="14"/>
      <c r="AE6" s="14"/>
      <c r="AF6" s="14"/>
      <c r="AG6" s="14"/>
      <c r="AH6" s="14"/>
    </row>
    <row r="7" spans="1:34" s="13" customFormat="1" ht="11.25" customHeight="1">
      <c r="A7" s="15"/>
      <c r="B7" s="15"/>
      <c r="C7" s="15"/>
      <c r="D7" s="15"/>
      <c r="E7" s="15"/>
      <c r="F7" s="114"/>
      <c r="G7" s="114"/>
      <c r="H7" s="114"/>
      <c r="I7" s="11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11" customFormat="1" ht="11.25" customHeight="1">
      <c r="A8" s="16" t="s">
        <v>3</v>
      </c>
      <c r="B8" s="16"/>
      <c r="C8" s="16"/>
      <c r="D8" s="16"/>
      <c r="E8" s="16"/>
      <c r="F8" s="187" t="s">
        <v>4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6"/>
      <c r="S8" s="16"/>
      <c r="T8" s="16"/>
      <c r="U8" s="16"/>
      <c r="V8" s="16"/>
      <c r="W8" s="16"/>
      <c r="X8" s="16"/>
      <c r="Y8" s="113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11.25" customHeight="1">
      <c r="A9" s="16" t="s">
        <v>5</v>
      </c>
      <c r="B9" s="16"/>
      <c r="C9" s="16"/>
      <c r="D9" s="16"/>
      <c r="E9" s="16"/>
      <c r="F9" s="187" t="s">
        <v>6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6"/>
      <c r="S9" s="16"/>
      <c r="T9" s="16"/>
      <c r="U9" s="16"/>
      <c r="V9" s="16"/>
      <c r="W9" s="16"/>
      <c r="X9" s="16"/>
      <c r="Y9" s="113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1" customFormat="1" ht="11.25" customHeight="1">
      <c r="A10" s="16" t="s">
        <v>7</v>
      </c>
      <c r="B10" s="16"/>
      <c r="C10" s="16"/>
      <c r="D10" s="16"/>
      <c r="E10" s="16"/>
      <c r="F10" s="113"/>
      <c r="G10" s="113"/>
      <c r="H10" s="113"/>
      <c r="I10" s="113"/>
      <c r="J10" s="16"/>
      <c r="K10" s="16"/>
      <c r="L10" s="16"/>
      <c r="M10" s="16"/>
      <c r="N10" s="16"/>
      <c r="O10" s="16"/>
      <c r="P10" s="16"/>
      <c r="Q10" s="16"/>
      <c r="R10" s="16"/>
      <c r="S10" s="180" t="s">
        <v>894</v>
      </c>
      <c r="T10" s="180"/>
      <c r="U10" s="180"/>
      <c r="V10" s="180"/>
      <c r="W10" s="180"/>
      <c r="X10" s="180"/>
      <c r="Y10" s="180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25" s="12" customFormat="1" ht="11.25" customHeight="1">
      <c r="A11" s="17" t="s">
        <v>8</v>
      </c>
      <c r="B11" s="17"/>
      <c r="C11" s="17"/>
      <c r="D11" s="17"/>
      <c r="E11" s="17"/>
      <c r="F11" s="44"/>
      <c r="G11" s="44"/>
      <c r="H11" s="44"/>
      <c r="I11" s="4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44"/>
    </row>
    <row r="12" spans="2:25" s="14" customFormat="1" ht="11.25" customHeight="1">
      <c r="B12" s="93"/>
      <c r="C12" s="93"/>
      <c r="F12" s="115"/>
      <c r="G12" s="115"/>
      <c r="H12" s="115"/>
      <c r="I12" s="115"/>
      <c r="Y12" s="115"/>
    </row>
    <row r="13" spans="1:34" s="13" customFormat="1" ht="11.25" customHeight="1">
      <c r="A13" s="181" t="s">
        <v>9</v>
      </c>
      <c r="B13" s="182"/>
      <c r="C13" s="182"/>
      <c r="D13" s="183" t="s">
        <v>10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 t="s">
        <v>11</v>
      </c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8" customFormat="1" ht="21.75" customHeight="1">
      <c r="A14" s="175" t="s">
        <v>13</v>
      </c>
      <c r="B14" s="176" t="s">
        <v>14</v>
      </c>
      <c r="C14" s="176"/>
      <c r="D14" s="175" t="s">
        <v>13</v>
      </c>
      <c r="E14" s="175" t="s">
        <v>15</v>
      </c>
      <c r="F14" s="177" t="s">
        <v>16</v>
      </c>
      <c r="G14" s="178"/>
      <c r="H14" s="178"/>
      <c r="I14" s="178"/>
      <c r="J14" s="178"/>
      <c r="K14" s="49"/>
      <c r="L14" s="49"/>
      <c r="M14" s="49"/>
      <c r="N14" s="49"/>
      <c r="O14" s="174" t="s">
        <v>14</v>
      </c>
      <c r="P14" s="174"/>
      <c r="Q14" s="175" t="s">
        <v>17</v>
      </c>
      <c r="R14" s="175" t="s">
        <v>182</v>
      </c>
      <c r="S14" s="175"/>
      <c r="T14" s="175"/>
      <c r="U14" s="175"/>
      <c r="V14" s="175"/>
      <c r="W14" s="175"/>
      <c r="X14" s="175"/>
      <c r="Y14" s="184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18" customFormat="1" ht="28.5" customHeight="1">
      <c r="A15" s="175"/>
      <c r="B15" s="94" t="s">
        <v>18</v>
      </c>
      <c r="C15" s="95" t="s">
        <v>19</v>
      </c>
      <c r="D15" s="175"/>
      <c r="E15" s="175"/>
      <c r="F15" s="20" t="s">
        <v>20</v>
      </c>
      <c r="G15" s="20" t="s">
        <v>21</v>
      </c>
      <c r="H15" s="20" t="s">
        <v>22</v>
      </c>
      <c r="I15" s="20" t="s">
        <v>23</v>
      </c>
      <c r="J15" s="20" t="s">
        <v>24</v>
      </c>
      <c r="K15" s="117" t="s">
        <v>915</v>
      </c>
      <c r="L15" s="109" t="s">
        <v>935</v>
      </c>
      <c r="M15" s="104" t="s">
        <v>936</v>
      </c>
      <c r="N15" s="104" t="s">
        <v>937</v>
      </c>
      <c r="O15" s="20" t="s">
        <v>18</v>
      </c>
      <c r="P15" s="21" t="s">
        <v>19</v>
      </c>
      <c r="Q15" s="175"/>
      <c r="R15" s="20" t="s">
        <v>20</v>
      </c>
      <c r="S15" s="20" t="s">
        <v>21</v>
      </c>
      <c r="T15" s="20" t="s">
        <v>22</v>
      </c>
      <c r="U15" s="20" t="s">
        <v>23</v>
      </c>
      <c r="V15" s="117" t="s">
        <v>915</v>
      </c>
      <c r="W15" s="104" t="s">
        <v>938</v>
      </c>
      <c r="X15" s="20" t="s">
        <v>24</v>
      </c>
      <c r="Y15" s="184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25" s="30" customFormat="1" ht="26.25" customHeight="1">
      <c r="A16" s="28" t="str">
        <f>Hoja1!M37</f>
        <v>F4</v>
      </c>
      <c r="B16" s="33">
        <f>Hoja1!N37</f>
        <v>22</v>
      </c>
      <c r="C16" s="53">
        <f>Hoja1!O37</f>
        <v>22</v>
      </c>
      <c r="D16" s="28" t="str">
        <f>Hoja1!P37</f>
        <v>F4</v>
      </c>
      <c r="E16" s="29"/>
      <c r="F16" s="28">
        <f>Hoja1!R37</f>
        <v>1.3200000000000007</v>
      </c>
      <c r="G16" s="28">
        <f>Hoja1!S37</f>
        <v>890.3400000000004</v>
      </c>
      <c r="H16" s="28">
        <f>Hoja1!T37</f>
        <v>891.6599999999996</v>
      </c>
      <c r="I16" s="28">
        <f>Hoja1!U37</f>
        <v>35818.920000000006</v>
      </c>
      <c r="J16" s="28">
        <f>Hoja1!V37</f>
        <v>36710.579999999994</v>
      </c>
      <c r="K16" s="29">
        <f>Hoja1!W37</f>
        <v>2703.8900000000003</v>
      </c>
      <c r="L16" s="29">
        <f>Hoja1!X37</f>
        <v>8800</v>
      </c>
      <c r="M16" s="29">
        <f>Hoja1!Y37</f>
        <v>6600</v>
      </c>
      <c r="N16" s="29">
        <f>Hoja1!Z37</f>
        <v>6600</v>
      </c>
      <c r="O16" s="32">
        <f>Hoja1!AA37</f>
        <v>22</v>
      </c>
      <c r="P16" s="32">
        <f>Hoja1!AB37</f>
        <v>22</v>
      </c>
      <c r="Q16" s="32">
        <f>Hoja1!AC37</f>
        <v>12</v>
      </c>
      <c r="R16" s="28">
        <f>Hoja1!AD37</f>
        <v>15.840000000000005</v>
      </c>
      <c r="S16" s="28">
        <f>Hoja1!AE37</f>
        <v>10684.079999999998</v>
      </c>
      <c r="T16" s="28">
        <f>Hoja1!AF37</f>
        <v>10699.920000000002</v>
      </c>
      <c r="U16" s="28">
        <f>Hoja1!AG37</f>
        <v>429827.0400000001</v>
      </c>
      <c r="V16" s="28">
        <f>Hoja1!AH37</f>
        <v>32446.68</v>
      </c>
      <c r="W16" s="28">
        <f>Hoja1!AI37</f>
        <v>22000</v>
      </c>
      <c r="X16" s="28">
        <f>Hoja1!AJ37</f>
        <v>440526.96</v>
      </c>
      <c r="Y16" s="32">
        <v>22</v>
      </c>
    </row>
    <row r="17" spans="1:25" s="30" customFormat="1" ht="26.25" customHeight="1">
      <c r="A17" s="28" t="str">
        <f>Hoja1!M52</f>
        <v>F3</v>
      </c>
      <c r="B17" s="33">
        <f>Hoja1!N52</f>
        <v>14</v>
      </c>
      <c r="C17" s="33">
        <f>Hoja1!O52</f>
        <v>14</v>
      </c>
      <c r="D17" s="28" t="str">
        <f>Hoja1!P52</f>
        <v>F3</v>
      </c>
      <c r="E17" s="28">
        <f>Hoja1!Q52</f>
        <v>0</v>
      </c>
      <c r="F17" s="28">
        <f>Hoja1!R52</f>
        <v>0.8400000000000003</v>
      </c>
      <c r="G17" s="28">
        <f>Hoja1!S52</f>
        <v>566.5800000000002</v>
      </c>
      <c r="H17" s="28">
        <f>Hoja1!T52</f>
        <v>567.4199999999998</v>
      </c>
      <c r="I17" s="28">
        <f>Hoja1!U52</f>
        <v>22621.84</v>
      </c>
      <c r="J17" s="28">
        <f>Hoja1!V52</f>
        <v>23189.26</v>
      </c>
      <c r="K17" s="28">
        <f>Hoja1!W52</f>
        <v>1707.9499999999998</v>
      </c>
      <c r="L17" s="28">
        <f>Hoja1!X52</f>
        <v>5600</v>
      </c>
      <c r="M17" s="28">
        <f>Hoja1!Y52</f>
        <v>4200</v>
      </c>
      <c r="N17" s="28">
        <f>Hoja1!Z52</f>
        <v>4200</v>
      </c>
      <c r="O17" s="32">
        <f>Hoja1!AA52</f>
        <v>14</v>
      </c>
      <c r="P17" s="32">
        <f>Hoja1!AB52</f>
        <v>14</v>
      </c>
      <c r="Q17" s="32">
        <f>Hoja1!AC52</f>
        <v>12</v>
      </c>
      <c r="R17" s="28">
        <f>Hoja1!AD52</f>
        <v>10.08</v>
      </c>
      <c r="S17" s="28">
        <f>Hoja1!AE52</f>
        <v>6798.960000000001</v>
      </c>
      <c r="T17" s="28">
        <f>Hoja1!AF52</f>
        <v>6809.039999999999</v>
      </c>
      <c r="U17" s="28">
        <f>Hoja1!AG52</f>
        <v>271462.07999999996</v>
      </c>
      <c r="V17" s="28">
        <f>Hoja1!AH52</f>
        <v>20495.399999999994</v>
      </c>
      <c r="W17" s="28">
        <f>Hoja1!AI52</f>
        <v>14000</v>
      </c>
      <c r="X17" s="28">
        <f>Hoja1!AJ52</f>
        <v>278271.12</v>
      </c>
      <c r="Y17" s="32">
        <v>14</v>
      </c>
    </row>
    <row r="18" spans="1:25" s="30" customFormat="1" ht="26.25" customHeight="1">
      <c r="A18" s="28" t="str">
        <f>Hoja1!M59</f>
        <v>F2 </v>
      </c>
      <c r="B18" s="33">
        <f>Hoja1!N59</f>
        <v>5</v>
      </c>
      <c r="C18" s="33">
        <f>Hoja1!O59</f>
        <v>4</v>
      </c>
      <c r="D18" s="28" t="str">
        <f>Hoja1!P59</f>
        <v>F2 </v>
      </c>
      <c r="E18" s="29">
        <f>Hoja1!Q59</f>
        <v>0</v>
      </c>
      <c r="F18" s="28">
        <f>Hoja1!R59</f>
        <v>0.3</v>
      </c>
      <c r="G18" s="28">
        <f>Hoja1!S59</f>
        <v>202.35</v>
      </c>
      <c r="H18" s="28">
        <f>Hoja1!T59</f>
        <v>202.65</v>
      </c>
      <c r="I18" s="28">
        <f>Hoja1!U59</f>
        <v>7891.369999999999</v>
      </c>
      <c r="J18" s="28">
        <f>Hoja1!V59</f>
        <v>7928.9</v>
      </c>
      <c r="K18" s="29">
        <f>Hoja1!W59</f>
        <v>578.6</v>
      </c>
      <c r="L18" s="29">
        <f>Hoja1!X59</f>
        <v>2000</v>
      </c>
      <c r="M18" s="29">
        <f>Hoja1!Y59</f>
        <v>1500</v>
      </c>
      <c r="N18" s="29">
        <f>Hoja1!Z59</f>
        <v>1500</v>
      </c>
      <c r="O18" s="32">
        <f>Hoja1!AA59</f>
        <v>5</v>
      </c>
      <c r="P18" s="32">
        <f>Hoja1!AB59</f>
        <v>4</v>
      </c>
      <c r="Q18" s="32">
        <f>Hoja1!AC59</f>
        <v>12</v>
      </c>
      <c r="R18" s="28">
        <f>Hoja1!AD59</f>
        <v>3.5999999999999996</v>
      </c>
      <c r="S18" s="28">
        <f>Hoja1!AE59</f>
        <v>2428.2</v>
      </c>
      <c r="T18" s="28">
        <f>Hoja1!AF59</f>
        <v>2431.8</v>
      </c>
      <c r="U18" s="28">
        <f>Hoja1!AG59</f>
        <v>94696.44</v>
      </c>
      <c r="V18" s="28">
        <f>Hoja1!AH59</f>
        <v>6943.2</v>
      </c>
      <c r="W18" s="28">
        <f>Hoja1!AI59</f>
        <v>5000</v>
      </c>
      <c r="X18" s="28">
        <f>Hoja1!AJ59</f>
        <v>95146.8</v>
      </c>
      <c r="Y18" s="32">
        <v>4</v>
      </c>
    </row>
    <row r="19" spans="1:25" s="30" customFormat="1" ht="26.25" customHeight="1">
      <c r="A19" s="28" t="str">
        <f>Hoja1!M62</f>
        <v>SPA</v>
      </c>
      <c r="B19" s="33">
        <f>Hoja1!N62</f>
        <v>1</v>
      </c>
      <c r="C19" s="33">
        <f>Hoja1!O62</f>
        <v>1</v>
      </c>
      <c r="D19" s="28" t="str">
        <f>Hoja1!P62</f>
        <v>SPA</v>
      </c>
      <c r="E19" s="29">
        <f>Hoja1!Q62</f>
        <v>0</v>
      </c>
      <c r="F19" s="28">
        <f>Hoja1!R62</f>
        <v>0.05</v>
      </c>
      <c r="G19" s="28">
        <f>Hoja1!S62</f>
        <v>30.21</v>
      </c>
      <c r="H19" s="28">
        <f>Hoja1!T62</f>
        <v>30.26</v>
      </c>
      <c r="I19" s="28">
        <f>Hoja1!U62</f>
        <v>1384.16</v>
      </c>
      <c r="J19" s="28">
        <f>Hoja1!V62</f>
        <v>1384.16</v>
      </c>
      <c r="K19" s="29">
        <f>Hoja1!W62</f>
        <v>91.99</v>
      </c>
      <c r="L19" s="29">
        <f>Hoja1!X62</f>
        <v>400</v>
      </c>
      <c r="M19" s="29">
        <f>Hoja1!Y62</f>
        <v>300</v>
      </c>
      <c r="N19" s="29">
        <f>Hoja1!Z62</f>
        <v>300</v>
      </c>
      <c r="O19" s="32">
        <f>Hoja1!AA62</f>
        <v>1</v>
      </c>
      <c r="P19" s="32">
        <f>Hoja1!AB62</f>
        <v>1</v>
      </c>
      <c r="Q19" s="32">
        <f>Hoja1!AC62</f>
        <v>12</v>
      </c>
      <c r="R19" s="28">
        <f>Hoja1!AD62</f>
        <v>0.6</v>
      </c>
      <c r="S19" s="28">
        <f>Hoja1!AE62</f>
        <v>362.52</v>
      </c>
      <c r="T19" s="28">
        <f>Hoja1!AF62</f>
        <v>363.12</v>
      </c>
      <c r="U19" s="28">
        <f>Hoja1!AG62</f>
        <v>16609.920000000002</v>
      </c>
      <c r="V19" s="28">
        <f>Hoja1!AH62</f>
        <v>1103.8799999999999</v>
      </c>
      <c r="W19" s="28">
        <f>Hoja1!AI62</f>
        <v>1000</v>
      </c>
      <c r="X19" s="28">
        <f>Hoja1!AJ62</f>
        <v>16609.920000000002</v>
      </c>
      <c r="Y19" s="32">
        <v>1</v>
      </c>
    </row>
    <row r="20" spans="1:25" s="30" customFormat="1" ht="26.25" customHeight="1">
      <c r="A20" s="28" t="str">
        <f>Hoja1!M64</f>
        <v>SPB</v>
      </c>
      <c r="B20" s="33">
        <f>Hoja1!N65</f>
        <v>1</v>
      </c>
      <c r="C20" s="33">
        <f>Hoja1!O65</f>
        <v>1</v>
      </c>
      <c r="D20" s="28" t="str">
        <f>Hoja1!P64</f>
        <v>SPB</v>
      </c>
      <c r="E20" s="29"/>
      <c r="F20" s="28">
        <f>Hoja1!R65</f>
        <v>0.05</v>
      </c>
      <c r="G20" s="28">
        <f>Hoja1!S65</f>
        <v>29.62</v>
      </c>
      <c r="H20" s="28">
        <f>Hoja1!T65</f>
        <v>29.67</v>
      </c>
      <c r="I20" s="28">
        <f>Hoja1!U65</f>
        <v>1384.16</v>
      </c>
      <c r="J20" s="28">
        <f>Hoja1!V65</f>
        <v>1665.09</v>
      </c>
      <c r="K20" s="28">
        <f>Hoja1!W65</f>
        <v>117.28</v>
      </c>
      <c r="L20" s="28">
        <f>Hoja1!X65</f>
        <v>400</v>
      </c>
      <c r="M20" s="28">
        <f>Hoja1!Y65</f>
        <v>300</v>
      </c>
      <c r="N20" s="28">
        <f>Hoja1!Z65</f>
        <v>300</v>
      </c>
      <c r="O20" s="32">
        <f>Hoja1!AA65</f>
        <v>1</v>
      </c>
      <c r="P20" s="32">
        <f>Hoja1!AB65</f>
        <v>1</v>
      </c>
      <c r="Q20" s="32">
        <f>Hoja1!AC65</f>
        <v>12</v>
      </c>
      <c r="R20" s="28">
        <f>Hoja1!AD65</f>
        <v>0.6</v>
      </c>
      <c r="S20" s="28">
        <f>Hoja1!AE65</f>
        <v>355.44</v>
      </c>
      <c r="T20" s="28">
        <f>Hoja1!AF65</f>
        <v>356.04</v>
      </c>
      <c r="U20" s="28">
        <f>Hoja1!AG65</f>
        <v>16609.920000000002</v>
      </c>
      <c r="V20" s="28">
        <f>Hoja1!AH65</f>
        <v>1407.3600000000001</v>
      </c>
      <c r="W20" s="28">
        <f>Hoja1!AI65</f>
        <v>1000</v>
      </c>
      <c r="X20" s="28">
        <f>Hoja1!AJ65</f>
        <v>19981.079999999998</v>
      </c>
      <c r="Y20" s="32">
        <f>Hoja1!AK64</f>
        <v>1</v>
      </c>
    </row>
    <row r="21" spans="1:25" s="30" customFormat="1" ht="26.25" customHeight="1">
      <c r="A21" s="28" t="str">
        <f>Hoja1!M69</f>
        <v>SPC</v>
      </c>
      <c r="B21" s="33">
        <f>Hoja1!N69</f>
        <v>3</v>
      </c>
      <c r="C21" s="53">
        <f>Hoja1!O69</f>
        <v>1</v>
      </c>
      <c r="D21" s="28" t="str">
        <f>Hoja1!P69</f>
        <v> SPC</v>
      </c>
      <c r="E21" s="29">
        <f>Hoja1!Q69</f>
        <v>0</v>
      </c>
      <c r="F21" s="28">
        <f>Hoja1!R69</f>
        <v>0.15000000000000002</v>
      </c>
      <c r="G21" s="28">
        <f>Hoja1!S69</f>
        <v>88.86</v>
      </c>
      <c r="H21" s="28">
        <f>Hoja1!T69</f>
        <v>89.01</v>
      </c>
      <c r="I21" s="28">
        <f>Hoja1!U69</f>
        <v>3251.19</v>
      </c>
      <c r="J21" s="28">
        <f>Hoja1!V69</f>
        <v>4271.59</v>
      </c>
      <c r="K21" s="29">
        <f>Hoja1!W69</f>
        <v>291.21</v>
      </c>
      <c r="L21" s="29">
        <f>Hoja1!X69</f>
        <v>1200</v>
      </c>
      <c r="M21" s="29">
        <f>Hoja1!Y69</f>
        <v>900</v>
      </c>
      <c r="N21" s="29">
        <f>Hoja1!Z69</f>
        <v>900</v>
      </c>
      <c r="O21" s="32">
        <f>Hoja1!AA69</f>
        <v>3</v>
      </c>
      <c r="P21" s="32">
        <f>Hoja1!AB69</f>
        <v>1</v>
      </c>
      <c r="Q21" s="32">
        <f>Hoja1!AC69</f>
        <v>12</v>
      </c>
      <c r="R21" s="28">
        <f>Hoja1!AD69</f>
        <v>1.8000000000000003</v>
      </c>
      <c r="S21" s="28">
        <f>Hoja1!AE69</f>
        <v>1066.32</v>
      </c>
      <c r="T21" s="28">
        <f>Hoja1!AF69</f>
        <v>1068.1200000000001</v>
      </c>
      <c r="U21" s="28">
        <f>Hoja1!AG69</f>
        <v>39014.28</v>
      </c>
      <c r="V21" s="28">
        <f>Hoja1!AH69</f>
        <v>3494.5199999999995</v>
      </c>
      <c r="W21" s="28">
        <f>Hoja1!AI69</f>
        <v>2000</v>
      </c>
      <c r="X21" s="28">
        <f>Hoja1!AJ69</f>
        <v>51259.08</v>
      </c>
      <c r="Y21" s="32">
        <v>1</v>
      </c>
    </row>
    <row r="22" spans="1:25" s="30" customFormat="1" ht="26.25" customHeight="1">
      <c r="A22" s="28" t="s">
        <v>91</v>
      </c>
      <c r="B22" s="33">
        <f>Hoja1!N72</f>
        <v>1</v>
      </c>
      <c r="C22" s="33">
        <f>Hoja1!O72</f>
        <v>0</v>
      </c>
      <c r="D22" s="28" t="str">
        <f>Hoja1!P72</f>
        <v>SPD</v>
      </c>
      <c r="E22" s="29">
        <f>Hoja1!Q72</f>
        <v>0</v>
      </c>
      <c r="F22" s="28">
        <f>Hoja1!R72</f>
        <v>0.05</v>
      </c>
      <c r="G22" s="28">
        <f>Hoja1!S72</f>
        <v>29.17</v>
      </c>
      <c r="H22" s="28">
        <f>Hoja1!T72</f>
        <v>29.220000000000002</v>
      </c>
      <c r="I22" s="28">
        <f>Hoja1!U72</f>
        <v>1083.73</v>
      </c>
      <c r="J22" s="28">
        <f>Hoja1!V72</f>
        <v>1217.13</v>
      </c>
      <c r="K22" s="29">
        <f>Hoja1!W72</f>
        <v>121.79</v>
      </c>
      <c r="L22" s="28">
        <f>Hoja1!X67</f>
        <v>400</v>
      </c>
      <c r="M22" s="28">
        <f>Hoja1!Y67</f>
        <v>300</v>
      </c>
      <c r="N22" s="28">
        <f>Hoja1!Z67</f>
        <v>300</v>
      </c>
      <c r="O22" s="32">
        <f>Hoja1!AA72</f>
        <v>1</v>
      </c>
      <c r="P22" s="32">
        <f>Hoja1!AB72</f>
        <v>0</v>
      </c>
      <c r="Q22" s="32">
        <f>Hoja1!AC72</f>
        <v>12</v>
      </c>
      <c r="R22" s="28">
        <f>Hoja1!AD72</f>
        <v>0.6000000000000001</v>
      </c>
      <c r="S22" s="28">
        <f>Hoja1!AE72</f>
        <v>350.04</v>
      </c>
      <c r="T22" s="28">
        <f>Hoja1!AF72</f>
        <v>350.64000000000004</v>
      </c>
      <c r="U22" s="28">
        <f>Hoja1!AG72</f>
        <v>13004.76</v>
      </c>
      <c r="V22" s="28">
        <f>Hoja1!AH72</f>
        <v>1461.48</v>
      </c>
      <c r="W22" s="28">
        <f>Hoja1!AI67</f>
        <v>1000</v>
      </c>
      <c r="X22" s="28">
        <f>Hoja1!AJ72</f>
        <v>14605.560000000001</v>
      </c>
      <c r="Y22" s="32">
        <v>0</v>
      </c>
    </row>
    <row r="23" spans="1:25" s="30" customFormat="1" ht="26.25" customHeight="1">
      <c r="A23" s="28" t="str">
        <f>Hoja1!M78</f>
        <v>SPE</v>
      </c>
      <c r="B23" s="33">
        <f>Hoja1!N78</f>
        <v>4</v>
      </c>
      <c r="C23" s="33">
        <f>Hoja1!O78</f>
        <v>3</v>
      </c>
      <c r="D23" s="28" t="str">
        <f>Hoja1!P78</f>
        <v>SPE</v>
      </c>
      <c r="E23" s="29">
        <f>Hoja1!Q78</f>
        <v>0</v>
      </c>
      <c r="F23" s="28">
        <f>Hoja1!R78</f>
        <v>0.2</v>
      </c>
      <c r="G23" s="28">
        <f>Hoja1!S78</f>
        <v>115.36</v>
      </c>
      <c r="H23" s="28">
        <f>Hoja1!T78</f>
        <v>115.56</v>
      </c>
      <c r="I23" s="28">
        <f>Hoja1!U78</f>
        <v>6110.539999999999</v>
      </c>
      <c r="J23" s="28">
        <f>Hoja1!V78</f>
        <v>6197.209999999999</v>
      </c>
      <c r="K23" s="29">
        <f>Hoja1!W78</f>
        <v>444.17</v>
      </c>
      <c r="L23" s="29">
        <f>Hoja1!X78</f>
        <v>1600</v>
      </c>
      <c r="M23" s="29">
        <f>Hoja1!Y78</f>
        <v>1200</v>
      </c>
      <c r="N23" s="29">
        <f>Hoja1!Z78</f>
        <v>1200</v>
      </c>
      <c r="O23" s="32">
        <f>Hoja1!AA78</f>
        <v>4</v>
      </c>
      <c r="P23" s="32">
        <f>Hoja1!AB78</f>
        <v>3</v>
      </c>
      <c r="Q23" s="32">
        <f>Hoja1!AC78</f>
        <v>12</v>
      </c>
      <c r="R23" s="28">
        <f>Hoja1!AD78</f>
        <v>2.4000000000000004</v>
      </c>
      <c r="S23" s="28">
        <f>Hoja1!AE78</f>
        <v>1384.32</v>
      </c>
      <c r="T23" s="28">
        <f>Hoja1!AF78</f>
        <v>1386.72</v>
      </c>
      <c r="U23" s="28">
        <f>Hoja1!AG78</f>
        <v>73326.48</v>
      </c>
      <c r="V23" s="28">
        <f>Hoja1!AH78</f>
        <v>5330.040000000001</v>
      </c>
      <c r="W23" s="28">
        <f>Hoja1!AI78</f>
        <v>4000</v>
      </c>
      <c r="X23" s="28">
        <f>Hoja1!AJ78</f>
        <v>74366.51999999999</v>
      </c>
      <c r="Y23" s="32">
        <v>3</v>
      </c>
    </row>
    <row r="24" spans="1:25" s="30" customFormat="1" ht="26.25" customHeight="1">
      <c r="A24" s="28" t="str">
        <f>Hoja1!M82</f>
        <v>SPF</v>
      </c>
      <c r="B24" s="33">
        <f>Hoja1!N82</f>
        <v>2</v>
      </c>
      <c r="C24" s="33">
        <f>Hoja1!O82</f>
        <v>2</v>
      </c>
      <c r="D24" s="28" t="str">
        <f>Hoja1!P82</f>
        <v>SPF</v>
      </c>
      <c r="E24" s="29">
        <f>Hoja1!Q82</f>
        <v>0</v>
      </c>
      <c r="F24" s="28">
        <f>Hoja1!R82</f>
        <v>0.05</v>
      </c>
      <c r="G24" s="28">
        <f>Hoja1!S82</f>
        <v>55.86</v>
      </c>
      <c r="H24" s="28">
        <f>Hoja1!T82</f>
        <v>55.96</v>
      </c>
      <c r="I24" s="28">
        <f>Hoja1!U82</f>
        <v>2207.1</v>
      </c>
      <c r="J24" s="28">
        <f>Hoja1!V82</f>
        <v>2444.9300000000003</v>
      </c>
      <c r="K24" s="29">
        <f>Hoja1!W82</f>
        <v>160.47</v>
      </c>
      <c r="L24" s="29">
        <f>Hoja1!X82</f>
        <v>800</v>
      </c>
      <c r="M24" s="29">
        <f>Hoja1!Y82</f>
        <v>600</v>
      </c>
      <c r="N24" s="29">
        <f>Hoja1!Z82</f>
        <v>600</v>
      </c>
      <c r="O24" s="32">
        <f>Hoja1!AA82</f>
        <v>2</v>
      </c>
      <c r="P24" s="32">
        <f>Hoja1!AB82</f>
        <v>2</v>
      </c>
      <c r="Q24" s="32">
        <f>Hoja1!AC82</f>
        <v>12</v>
      </c>
      <c r="R24" s="28">
        <f>Hoja1!AD82</f>
        <v>1.2000000000000002</v>
      </c>
      <c r="S24" s="28">
        <f>Hoja1!AE82</f>
        <v>670.3199999999999</v>
      </c>
      <c r="T24" s="28">
        <f>Hoja1!AF82</f>
        <v>671.52</v>
      </c>
      <c r="U24" s="28">
        <f>Hoja1!AG82</f>
        <v>26485.199999999997</v>
      </c>
      <c r="V24" s="28">
        <f>Hoja1!AH82</f>
        <v>1925.64</v>
      </c>
      <c r="W24" s="28">
        <f>Hoja1!AI82</f>
        <v>2000</v>
      </c>
      <c r="X24" s="28">
        <f>Hoja1!AJ82</f>
        <v>29339.160000000003</v>
      </c>
      <c r="Y24" s="32">
        <v>2</v>
      </c>
    </row>
    <row r="25" spans="1:25" s="30" customFormat="1" ht="26.25" customHeight="1">
      <c r="A25" s="32" t="str">
        <f>Hoja1!M157</f>
        <v>STA</v>
      </c>
      <c r="B25" s="33">
        <f>Hoja1!N157</f>
        <v>73</v>
      </c>
      <c r="C25" s="33">
        <f>Hoja1!O157</f>
        <v>58</v>
      </c>
      <c r="D25" s="32" t="str">
        <f>Hoja1!P157</f>
        <v>STA</v>
      </c>
      <c r="E25" s="32">
        <f>Hoja1!Q157</f>
        <v>0</v>
      </c>
      <c r="F25" s="36">
        <f>Hoja1!R157</f>
        <v>2.9200000000000017</v>
      </c>
      <c r="G25" s="36">
        <f>Hoja1!S157</f>
        <v>1762.2200000000025</v>
      </c>
      <c r="H25" s="36">
        <f>Hoja1!T157</f>
        <v>1765.140000000001</v>
      </c>
      <c r="I25" s="36">
        <f>Hoja1!U157</f>
        <v>87321.34999999996</v>
      </c>
      <c r="J25" s="36">
        <f>Hoja1!V157</f>
        <v>89062.31000000003</v>
      </c>
      <c r="K25" s="36">
        <f>Hoja1!W157</f>
        <v>6161.219999999997</v>
      </c>
      <c r="L25" s="36">
        <f>Hoja1!X157</f>
        <v>29200</v>
      </c>
      <c r="M25" s="36">
        <f>Hoja1!Y157</f>
        <v>21900</v>
      </c>
      <c r="N25" s="36">
        <f>Hoja1!Z157</f>
        <v>21900</v>
      </c>
      <c r="O25" s="32">
        <f>Hoja1!AA157</f>
        <v>73</v>
      </c>
      <c r="P25" s="32">
        <f>Hoja1!AB157</f>
        <v>58</v>
      </c>
      <c r="Q25" s="32">
        <f>Hoja1!AC157</f>
        <v>12</v>
      </c>
      <c r="R25" s="36">
        <f>Hoja1!AD157</f>
        <v>35.040000000000006</v>
      </c>
      <c r="S25" s="36">
        <f>Hoja1!AE157</f>
        <v>21146.640000000014</v>
      </c>
      <c r="T25" s="36">
        <f>Hoja1!AF157</f>
        <v>21181.679999999993</v>
      </c>
      <c r="U25" s="36">
        <f>Hoja1!AG157</f>
        <v>1047856.2000000002</v>
      </c>
      <c r="V25" s="36">
        <f>Hoja1!AH157</f>
        <v>73934.64</v>
      </c>
      <c r="W25" s="36">
        <f>Hoja1!AI157</f>
        <v>73000</v>
      </c>
      <c r="X25" s="36">
        <f>Hoja1!AJ157</f>
        <v>1068747.719999999</v>
      </c>
      <c r="Y25" s="32">
        <f>Hoja1!AK157</f>
        <v>58</v>
      </c>
    </row>
    <row r="26" spans="1:25" s="30" customFormat="1" ht="26.25" customHeight="1">
      <c r="A26" s="28" t="str">
        <f>Hoja1!M185</f>
        <v>STB</v>
      </c>
      <c r="B26" s="33">
        <f>Hoja1!N185</f>
        <v>26</v>
      </c>
      <c r="C26" s="33">
        <f>Hoja1!O185</f>
        <v>22</v>
      </c>
      <c r="D26" s="28" t="str">
        <f>Hoja1!P185</f>
        <v>STB</v>
      </c>
      <c r="E26" s="29">
        <f>Hoja1!Q185</f>
        <v>0</v>
      </c>
      <c r="F26" s="28">
        <f>Hoja1!R185</f>
        <v>1.0400000000000003</v>
      </c>
      <c r="G26" s="28">
        <f>Hoja1!S185</f>
        <v>622.7</v>
      </c>
      <c r="H26" s="28">
        <f>Hoja1!T185</f>
        <v>623.7400000000001</v>
      </c>
      <c r="I26" s="28">
        <f>Hoja1!U185</f>
        <v>30516.839999999997</v>
      </c>
      <c r="J26" s="28">
        <f>Hoja1!V185</f>
        <v>31116.589999999997</v>
      </c>
      <c r="K26" s="29">
        <f>Hoja1!W185</f>
        <v>2007.3699999999994</v>
      </c>
      <c r="L26" s="29">
        <f>Hoja1!X185</f>
        <v>10400</v>
      </c>
      <c r="M26" s="29">
        <f>Hoja1!Y185</f>
        <v>7800</v>
      </c>
      <c r="N26" s="29">
        <f>Hoja1!Z185</f>
        <v>7800</v>
      </c>
      <c r="O26" s="32">
        <f>Hoja1!AA185</f>
        <v>26</v>
      </c>
      <c r="P26" s="32">
        <f>Hoja1!AB185</f>
        <v>22</v>
      </c>
      <c r="Q26" s="32">
        <f>Hoja1!AC185</f>
        <v>12</v>
      </c>
      <c r="R26" s="28">
        <f>Hoja1!AD185</f>
        <v>12.480000000000008</v>
      </c>
      <c r="S26" s="28">
        <f>Hoja1!AE185</f>
        <v>7472.399999999997</v>
      </c>
      <c r="T26" s="28">
        <f>Hoja1!AF185</f>
        <v>7484.880000000002</v>
      </c>
      <c r="U26" s="28">
        <f>Hoja1!AG185</f>
        <v>366202.08</v>
      </c>
      <c r="V26" s="28">
        <f>Hoja1!AH185</f>
        <v>24088.44000000001</v>
      </c>
      <c r="W26" s="28">
        <f>Hoja1!AI185</f>
        <v>26000</v>
      </c>
      <c r="X26" s="28">
        <f>Hoja1!AJ185</f>
        <v>373399.0800000001</v>
      </c>
      <c r="Y26" s="32">
        <v>22</v>
      </c>
    </row>
    <row r="27" spans="1:25" s="30" customFormat="1" ht="26.25" customHeight="1">
      <c r="A27" s="28" t="str">
        <f>Hoja1!M198</f>
        <v>STC</v>
      </c>
      <c r="B27" s="33">
        <f>Hoja1!N198</f>
        <v>11</v>
      </c>
      <c r="C27" s="33">
        <f>Hoja1!O198</f>
        <v>11</v>
      </c>
      <c r="D27" s="28" t="str">
        <f>Hoja1!P198</f>
        <v>STC</v>
      </c>
      <c r="E27" s="29">
        <f>Hoja1!Q198</f>
        <v>0</v>
      </c>
      <c r="F27" s="28">
        <f>Hoja1!R198</f>
        <v>0.43999999999999995</v>
      </c>
      <c r="G27" s="28">
        <f>Hoja1!S198</f>
        <v>262.02</v>
      </c>
      <c r="H27" s="28">
        <f>Hoja1!T198</f>
        <v>262.46000000000004</v>
      </c>
      <c r="I27" s="28">
        <f>Hoja1!U198</f>
        <v>12068.56</v>
      </c>
      <c r="J27" s="28">
        <f>Hoja1!V198</f>
        <v>12331.02</v>
      </c>
      <c r="K27" s="29">
        <f>Hoja1!W198</f>
        <v>776.79</v>
      </c>
      <c r="L27" s="29">
        <f>Hoja1!X198</f>
        <v>4400</v>
      </c>
      <c r="M27" s="29">
        <f>Hoja1!Y198</f>
        <v>3300</v>
      </c>
      <c r="N27" s="29">
        <f>Hoja1!Z198</f>
        <v>3300</v>
      </c>
      <c r="O27" s="32">
        <f>Hoja1!AA198</f>
        <v>11</v>
      </c>
      <c r="P27" s="32">
        <f>Hoja1!AB198</f>
        <v>11</v>
      </c>
      <c r="Q27" s="32">
        <f>Hoja1!AC198</f>
        <v>12</v>
      </c>
      <c r="R27" s="28">
        <f>Hoja1!AD198</f>
        <v>5.280000000000001</v>
      </c>
      <c r="S27" s="28">
        <f>Hoja1!AE198</f>
        <v>3144.240000000001</v>
      </c>
      <c r="T27" s="28">
        <f>Hoja1!AF198</f>
        <v>3149.5200000000004</v>
      </c>
      <c r="U27" s="28">
        <f>Hoja1!AG198</f>
        <v>144822.72000000003</v>
      </c>
      <c r="V27" s="28">
        <f>Hoja1!AH198</f>
        <v>9321.48</v>
      </c>
      <c r="W27" s="28">
        <f>Hoja1!AI198</f>
        <v>11000</v>
      </c>
      <c r="X27" s="28">
        <f>Hoja1!AJ198</f>
        <v>147972.24</v>
      </c>
      <c r="Y27" s="32">
        <v>11</v>
      </c>
    </row>
    <row r="28" spans="1:25" s="30" customFormat="1" ht="26.25" customHeight="1">
      <c r="A28" s="28" t="str">
        <f>Hoja1!M208</f>
        <v>STD</v>
      </c>
      <c r="B28" s="33">
        <f>Hoja1!N208</f>
        <v>8</v>
      </c>
      <c r="C28" s="33">
        <f>Hoja1!O208</f>
        <v>8</v>
      </c>
      <c r="D28" s="28" t="str">
        <f>Hoja1!P208</f>
        <v>STD</v>
      </c>
      <c r="E28" s="29">
        <f>Hoja1!Q208</f>
        <v>0</v>
      </c>
      <c r="F28" s="28">
        <f>Hoja1!R208</f>
        <v>0.32</v>
      </c>
      <c r="G28" s="28">
        <f>Hoja1!S208</f>
        <v>189.28</v>
      </c>
      <c r="H28" s="28">
        <f>Hoja1!T208</f>
        <v>189.59999999999997</v>
      </c>
      <c r="I28" s="28">
        <f>Hoja1!U208</f>
        <v>8808.439999999999</v>
      </c>
      <c r="J28" s="28">
        <f>Hoja1!V208</f>
        <v>8998.039999999999</v>
      </c>
      <c r="K28" s="29">
        <f>Hoja1!W208</f>
        <v>574.01</v>
      </c>
      <c r="L28" s="29">
        <f>Hoja1!X208</f>
        <v>3200</v>
      </c>
      <c r="M28" s="29">
        <f>Hoja1!Y208</f>
        <v>2400</v>
      </c>
      <c r="N28" s="29">
        <f>Hoja1!Z208</f>
        <v>2400</v>
      </c>
      <c r="O28" s="32">
        <f>Hoja1!AA208</f>
        <v>8</v>
      </c>
      <c r="P28" s="32">
        <f>Hoja1!AB208</f>
        <v>8</v>
      </c>
      <c r="Q28" s="32">
        <f>Hoja1!AC208</f>
        <v>12</v>
      </c>
      <c r="R28" s="28">
        <f>Hoja1!AD208</f>
        <v>3.84</v>
      </c>
      <c r="S28" s="28">
        <f>Hoja1!AE208</f>
        <v>2271.36</v>
      </c>
      <c r="T28" s="28">
        <f>Hoja1!AF208</f>
        <v>2275.2000000000003</v>
      </c>
      <c r="U28" s="28">
        <f>Hoja1!AG208</f>
        <v>105701.28</v>
      </c>
      <c r="V28" s="28">
        <f>Hoja1!AH208</f>
        <v>6888.120000000001</v>
      </c>
      <c r="W28" s="28">
        <f>Hoja1!AI208</f>
        <v>8000</v>
      </c>
      <c r="X28" s="28">
        <f>Hoja1!AJ208</f>
        <v>107976.48000000001</v>
      </c>
      <c r="Y28" s="32">
        <v>8</v>
      </c>
    </row>
    <row r="29" spans="1:25" s="30" customFormat="1" ht="26.25" customHeight="1">
      <c r="A29" s="28" t="str">
        <f>Hoja1!M225</f>
        <v>STE</v>
      </c>
      <c r="B29" s="33">
        <f>Hoja1!N225</f>
        <v>16</v>
      </c>
      <c r="C29" s="33">
        <f>Hoja1!O225</f>
        <v>15</v>
      </c>
      <c r="D29" s="28" t="str">
        <f>Hoja1!P225</f>
        <v>STE</v>
      </c>
      <c r="E29" s="29">
        <f>Hoja1!Q225</f>
        <v>0</v>
      </c>
      <c r="F29" s="28">
        <f>Hoja1!R225</f>
        <v>0.64</v>
      </c>
      <c r="G29" s="28">
        <f>Hoja1!S225</f>
        <v>376.1599999999999</v>
      </c>
      <c r="H29" s="28">
        <f>Hoja1!T225</f>
        <v>376.8000000000001</v>
      </c>
      <c r="I29" s="28">
        <f>Hoja1!U225</f>
        <v>17729.550000000003</v>
      </c>
      <c r="J29" s="28">
        <f>Hoja1!V225</f>
        <v>18106.350000000002</v>
      </c>
      <c r="K29" s="29">
        <f>Hoja1!W225</f>
        <v>1162.4699999999998</v>
      </c>
      <c r="L29" s="29">
        <f>Hoja1!X225</f>
        <v>6400</v>
      </c>
      <c r="M29" s="29">
        <f>Hoja1!Y225</f>
        <v>4800</v>
      </c>
      <c r="N29" s="29">
        <f>Hoja1!Z225</f>
        <v>4800</v>
      </c>
      <c r="O29" s="32">
        <f>Hoja1!AA225</f>
        <v>16</v>
      </c>
      <c r="P29" s="32">
        <f>Hoja1!AB225</f>
        <v>15</v>
      </c>
      <c r="Q29" s="32">
        <f>Hoja1!AC225</f>
        <v>12</v>
      </c>
      <c r="R29" s="28">
        <f>Hoja1!AD225</f>
        <v>7.680000000000003</v>
      </c>
      <c r="S29" s="28">
        <f>Hoja1!AE225</f>
        <v>4513.919999999999</v>
      </c>
      <c r="T29" s="28">
        <f>Hoja1!AF225</f>
        <v>4521.599999999999</v>
      </c>
      <c r="U29" s="28">
        <f>Hoja1!AG225</f>
        <v>212754.6</v>
      </c>
      <c r="V29" s="28">
        <f>Hoja1!AH225</f>
        <v>13949.64</v>
      </c>
      <c r="W29" s="28">
        <f>Hoja1!AI225</f>
        <v>16000</v>
      </c>
      <c r="X29" s="28">
        <f>Hoja1!AJ225</f>
        <v>217276.19999999998</v>
      </c>
      <c r="Y29" s="32">
        <v>15</v>
      </c>
    </row>
    <row r="30" spans="1:25" s="30" customFormat="1" ht="26.25" customHeight="1">
      <c r="A30" s="28" t="str">
        <f>Hoja1!M228</f>
        <v>STF</v>
      </c>
      <c r="B30" s="33">
        <f>Hoja1!N228</f>
        <v>2</v>
      </c>
      <c r="C30" s="33">
        <f>Hoja1!O228</f>
        <v>2</v>
      </c>
      <c r="D30" s="28" t="str">
        <f>Hoja1!P228</f>
        <v>STF</v>
      </c>
      <c r="E30" s="29">
        <f>Hoja1!Q228</f>
        <v>0</v>
      </c>
      <c r="F30" s="28">
        <f>Hoja1!R228</f>
        <v>0.08</v>
      </c>
      <c r="G30" s="28">
        <f>Hoja1!S228</f>
        <v>46.7</v>
      </c>
      <c r="H30" s="28">
        <f>Hoja1!T228</f>
        <v>46.78</v>
      </c>
      <c r="I30" s="28">
        <f>Hoja1!U228</f>
        <v>2121.3099999999995</v>
      </c>
      <c r="J30" s="28">
        <f>Hoja1!V228</f>
        <v>2168.09</v>
      </c>
      <c r="K30" s="29">
        <f>Hoja1!W228</f>
        <v>138.43</v>
      </c>
      <c r="L30" s="29">
        <f>Hoja1!X228</f>
        <v>800</v>
      </c>
      <c r="M30" s="29">
        <f>Hoja1!Y228</f>
        <v>600</v>
      </c>
      <c r="N30" s="29">
        <f>Hoja1!Z228</f>
        <v>600</v>
      </c>
      <c r="O30" s="32">
        <f>Hoja1!AA228</f>
        <v>2</v>
      </c>
      <c r="P30" s="32">
        <f>Hoja1!AB228</f>
        <v>2</v>
      </c>
      <c r="Q30" s="32">
        <f>Hoja1!AC228</f>
        <v>12</v>
      </c>
      <c r="R30" s="28">
        <f>Hoja1!AD228</f>
        <v>0.96</v>
      </c>
      <c r="S30" s="28">
        <f>Hoja1!AE228</f>
        <v>560.4000000000001</v>
      </c>
      <c r="T30" s="28">
        <f>Hoja1!AF228</f>
        <v>561.36</v>
      </c>
      <c r="U30" s="28">
        <f>Hoja1!AG228</f>
        <v>25455.719999999994</v>
      </c>
      <c r="V30" s="28">
        <f>Hoja1!AH228</f>
        <v>1661.16</v>
      </c>
      <c r="W30" s="28">
        <f>Hoja1!AI228</f>
        <v>2000</v>
      </c>
      <c r="X30" s="28">
        <f>Hoja1!AJ228</f>
        <v>26017.08</v>
      </c>
      <c r="Y30" s="32">
        <v>2</v>
      </c>
    </row>
    <row r="31" spans="1:25" s="30" customFormat="1" ht="26.25" customHeight="1">
      <c r="A31" s="28" t="str">
        <f>Hoja1!M237</f>
        <v>SAA</v>
      </c>
      <c r="B31" s="33">
        <f>Hoja1!N237</f>
        <v>7</v>
      </c>
      <c r="C31" s="33">
        <f>Hoja1!O237</f>
        <v>7</v>
      </c>
      <c r="D31" s="28" t="str">
        <f>Hoja1!P237</f>
        <v>SAA</v>
      </c>
      <c r="E31" s="29"/>
      <c r="F31" s="28">
        <f>Hoja1!R237</f>
        <v>0.21</v>
      </c>
      <c r="G31" s="28">
        <f>Hoja1!S237</f>
        <v>163.45</v>
      </c>
      <c r="H31" s="28">
        <f>Hoja1!T237</f>
        <v>163.66</v>
      </c>
      <c r="I31" s="28">
        <f>Hoja1!U237</f>
        <v>7089.120000000001</v>
      </c>
      <c r="J31" s="28">
        <f>Hoja1!V237</f>
        <v>7252.779999999999</v>
      </c>
      <c r="K31" s="29">
        <f>Hoja1!W237</f>
        <v>458.3500000000001</v>
      </c>
      <c r="L31" s="29">
        <f>Hoja1!X237</f>
        <v>2800</v>
      </c>
      <c r="M31" s="29">
        <f>Hoja1!Y237</f>
        <v>2100</v>
      </c>
      <c r="N31" s="29">
        <f>Hoja1!Z237</f>
        <v>2100</v>
      </c>
      <c r="O31" s="32">
        <f>Hoja1!AA237</f>
        <v>7</v>
      </c>
      <c r="P31" s="32">
        <f>Hoja1!AB237</f>
        <v>7</v>
      </c>
      <c r="Q31" s="32">
        <f>Hoja1!AC237</f>
        <v>12</v>
      </c>
      <c r="R31" s="28">
        <f>Hoja1!AD237</f>
        <v>2.52</v>
      </c>
      <c r="S31" s="28">
        <f>Hoja1!AE237</f>
        <v>1961.3999999999999</v>
      </c>
      <c r="T31" s="28">
        <f>Hoja1!AF237</f>
        <v>1963.92</v>
      </c>
      <c r="U31" s="28">
        <f>Hoja1!AG237</f>
        <v>85069.44</v>
      </c>
      <c r="V31" s="28">
        <f>Hoja1!AH237</f>
        <v>5500.200000000001</v>
      </c>
      <c r="W31" s="28">
        <f>Hoja1!AI237</f>
        <v>7000</v>
      </c>
      <c r="X31" s="28">
        <f>Hoja1!AJ237</f>
        <v>87033.35999999999</v>
      </c>
      <c r="Y31" s="32">
        <v>7</v>
      </c>
    </row>
    <row r="32" spans="1:25" s="30" customFormat="1" ht="26.25" customHeight="1">
      <c r="A32" s="28" t="str">
        <f>Hoja1!M254</f>
        <v>SAB</v>
      </c>
      <c r="B32" s="33">
        <f>Hoja1!N254</f>
        <v>16</v>
      </c>
      <c r="C32" s="33">
        <f>Hoja1!O254</f>
        <v>15</v>
      </c>
      <c r="D32" s="28" t="str">
        <f>Hoja1!P254</f>
        <v>SAB</v>
      </c>
      <c r="E32" s="29"/>
      <c r="F32" s="28">
        <f>Hoja1!R254</f>
        <v>0.4800000000000002</v>
      </c>
      <c r="G32" s="28">
        <f>Hoja1!S254</f>
        <v>372.1599999999999</v>
      </c>
      <c r="H32" s="28">
        <f>Hoja1!T254</f>
        <v>372.6400000000001</v>
      </c>
      <c r="I32" s="28">
        <f>Hoja1!U254</f>
        <v>16478.99</v>
      </c>
      <c r="J32" s="28">
        <f>Hoja1!V254</f>
        <v>16851.629999999997</v>
      </c>
      <c r="K32" s="29">
        <f>Hoja1!W254</f>
        <v>1048.83</v>
      </c>
      <c r="L32" s="29">
        <f>Hoja1!X254</f>
        <v>6400</v>
      </c>
      <c r="M32" s="29">
        <f>Hoja1!Y254</f>
        <v>4800</v>
      </c>
      <c r="N32" s="29">
        <f>Hoja1!Z254</f>
        <v>4800</v>
      </c>
      <c r="O32" s="32">
        <f>Hoja1!AA254</f>
        <v>16</v>
      </c>
      <c r="P32" s="32">
        <f>Hoja1!AB254</f>
        <v>15</v>
      </c>
      <c r="Q32" s="32">
        <f>Hoja1!AC254</f>
        <v>12</v>
      </c>
      <c r="R32" s="28">
        <f>Hoja1!AD254</f>
        <v>5.7600000000000025</v>
      </c>
      <c r="S32" s="28">
        <f>Hoja1!AE254</f>
        <v>4465.919999999999</v>
      </c>
      <c r="T32" s="28">
        <f>Hoja1!AF254</f>
        <v>4471.680000000001</v>
      </c>
      <c r="U32" s="28">
        <f>Hoja1!AG254</f>
        <v>197747.88</v>
      </c>
      <c r="V32" s="28">
        <f>Hoja1!AH254</f>
        <v>12585.96</v>
      </c>
      <c r="W32" s="28">
        <f>Hoja1!AI254</f>
        <v>16000</v>
      </c>
      <c r="X32" s="28">
        <f>Hoja1!AJ254</f>
        <v>202219.55999999997</v>
      </c>
      <c r="Y32" s="32">
        <v>15</v>
      </c>
    </row>
    <row r="33" spans="1:25" s="30" customFormat="1" ht="26.25" customHeight="1">
      <c r="A33" s="28" t="str">
        <f>Hoja1!M264</f>
        <v>SAC</v>
      </c>
      <c r="B33" s="33">
        <f>Hoja1!N264</f>
        <v>9</v>
      </c>
      <c r="C33" s="33">
        <f>Hoja1!O264</f>
        <v>9</v>
      </c>
      <c r="D33" s="28" t="str">
        <f>Hoja1!P264</f>
        <v>SAC</v>
      </c>
      <c r="E33" s="29"/>
      <c r="F33" s="28">
        <f>Hoja1!R264</f>
        <v>0.27</v>
      </c>
      <c r="G33" s="28">
        <f>Hoja1!S264</f>
        <v>208.62000000000003</v>
      </c>
      <c r="H33" s="28">
        <f>Hoja1!T264</f>
        <v>208.89000000000004</v>
      </c>
      <c r="I33" s="28">
        <f>Hoja1!U264</f>
        <v>9043.919999999998</v>
      </c>
      <c r="J33" s="28">
        <f>Hoja1!V264</f>
        <v>9252.81</v>
      </c>
      <c r="K33" s="29">
        <f>Hoja1!W264</f>
        <v>576.24</v>
      </c>
      <c r="L33" s="29">
        <f>Hoja1!X264</f>
        <v>3600</v>
      </c>
      <c r="M33" s="29">
        <f>Hoja1!Y264</f>
        <v>2700</v>
      </c>
      <c r="N33" s="29">
        <f>Hoja1!Z264</f>
        <v>2700</v>
      </c>
      <c r="O33" s="32">
        <f>Hoja1!AA264</f>
        <v>9</v>
      </c>
      <c r="P33" s="32">
        <f>Hoja1!AB264</f>
        <v>9</v>
      </c>
      <c r="Q33" s="32">
        <f>Hoja1!AC264</f>
        <v>12</v>
      </c>
      <c r="R33" s="28">
        <f>Hoja1!AD264</f>
        <v>3.24</v>
      </c>
      <c r="S33" s="28">
        <f>Hoja1!AE264</f>
        <v>2503.4400000000005</v>
      </c>
      <c r="T33" s="28">
        <f>Hoja1!AF264</f>
        <v>2506.6800000000003</v>
      </c>
      <c r="U33" s="28">
        <f>Hoja1!AG264</f>
        <v>108527.03999999998</v>
      </c>
      <c r="V33" s="28">
        <f>Hoja1!AH264</f>
        <v>6914.88</v>
      </c>
      <c r="W33" s="28">
        <f>Hoja1!AI264</f>
        <v>9000</v>
      </c>
      <c r="X33" s="28">
        <f>Hoja1!AJ264</f>
        <v>111033.72</v>
      </c>
      <c r="Y33" s="32">
        <v>9</v>
      </c>
    </row>
    <row r="34" spans="1:25" s="30" customFormat="1" ht="26.25" customHeight="1">
      <c r="A34" s="28" t="str">
        <f>Hoja1!M268</f>
        <v>SAD</v>
      </c>
      <c r="B34" s="33">
        <f>Hoja1!N268</f>
        <v>2</v>
      </c>
      <c r="C34" s="33">
        <f>Hoja1!O268</f>
        <v>2</v>
      </c>
      <c r="D34" s="28" t="str">
        <f>Hoja1!P268</f>
        <v>SAD</v>
      </c>
      <c r="E34" s="29"/>
      <c r="F34" s="28">
        <f>Hoja1!R268</f>
        <v>0.06</v>
      </c>
      <c r="G34" s="28">
        <f>Hoja1!S268</f>
        <v>46.2</v>
      </c>
      <c r="H34" s="28">
        <f>Hoja1!T268</f>
        <v>46.260000000000005</v>
      </c>
      <c r="I34" s="28">
        <f>Hoja1!U268</f>
        <v>1976.8</v>
      </c>
      <c r="J34" s="28">
        <f>Hoja1!V268</f>
        <v>2023.06</v>
      </c>
      <c r="K34" s="29">
        <f>Hoja1!W268</f>
        <v>122.66999999999999</v>
      </c>
      <c r="L34" s="29">
        <f>Hoja1!X268</f>
        <v>800</v>
      </c>
      <c r="M34" s="29">
        <f>Hoja1!Y268</f>
        <v>600</v>
      </c>
      <c r="N34" s="29">
        <f>Hoja1!Z268</f>
        <v>600</v>
      </c>
      <c r="O34" s="32">
        <f>Hoja1!AA268</f>
        <v>2</v>
      </c>
      <c r="P34" s="32">
        <f>Hoja1!AB268</f>
        <v>2</v>
      </c>
      <c r="Q34" s="32">
        <f>Hoja1!AC268</f>
        <v>12</v>
      </c>
      <c r="R34" s="28">
        <f>Hoja1!AD268</f>
        <v>0.72</v>
      </c>
      <c r="S34" s="28">
        <f>Hoja1!AE268</f>
        <v>554.4000000000001</v>
      </c>
      <c r="T34" s="28">
        <f>Hoja1!AF268</f>
        <v>555.1200000000001</v>
      </c>
      <c r="U34" s="28">
        <f>Hoja1!AG268</f>
        <v>23721.6</v>
      </c>
      <c r="V34" s="28">
        <f>Hoja1!AH268</f>
        <v>1472.04</v>
      </c>
      <c r="W34" s="28">
        <f>Hoja1!AI268</f>
        <v>2000</v>
      </c>
      <c r="X34" s="28">
        <f>Hoja1!AJ268</f>
        <v>24276.72</v>
      </c>
      <c r="Y34" s="32">
        <v>2</v>
      </c>
    </row>
    <row r="35" spans="1:25" s="30" customFormat="1" ht="26.25" customHeight="1">
      <c r="A35" s="28" t="str">
        <f>Hoja1!M284</f>
        <v>SAE</v>
      </c>
      <c r="B35" s="33">
        <f>Hoja1!N284</f>
        <v>14</v>
      </c>
      <c r="C35" s="33">
        <f>Hoja1!O284</f>
        <v>14</v>
      </c>
      <c r="D35" s="28" t="str">
        <f>Hoja1!P284</f>
        <v>SAE</v>
      </c>
      <c r="E35" s="29">
        <f>Hoja1!Q284</f>
        <v>0</v>
      </c>
      <c r="F35" s="28">
        <f>Hoja1!R284</f>
        <v>0.42000000000000015</v>
      </c>
      <c r="G35" s="28">
        <f>Hoja1!S284</f>
        <v>322.28000000000003</v>
      </c>
      <c r="H35" s="28">
        <f>Hoja1!T284</f>
        <v>322.7000000000001</v>
      </c>
      <c r="I35" s="28">
        <f>Hoja1!U284</f>
        <v>14432.840000000002</v>
      </c>
      <c r="J35" s="28">
        <f>Hoja1!V284</f>
        <v>14755.539999999997</v>
      </c>
      <c r="K35" s="29">
        <f>Hoja1!W284</f>
        <v>918.8599999999999</v>
      </c>
      <c r="L35" s="29">
        <f>Hoja1!X284</f>
        <v>5600</v>
      </c>
      <c r="M35" s="29">
        <f>Hoja1!Y284</f>
        <v>4200</v>
      </c>
      <c r="N35" s="29">
        <f>Hoja1!Z284</f>
        <v>4200</v>
      </c>
      <c r="O35" s="32">
        <f>Hoja1!AA284</f>
        <v>14</v>
      </c>
      <c r="P35" s="32">
        <f>Hoja1!AB284</f>
        <v>14</v>
      </c>
      <c r="Q35" s="32">
        <f>Hoja1!AC284</f>
        <v>12</v>
      </c>
      <c r="R35" s="28">
        <f>Hoja1!AD284</f>
        <v>5.040000000000002</v>
      </c>
      <c r="S35" s="28">
        <f>Hoja1!AE284</f>
        <v>3867.3600000000006</v>
      </c>
      <c r="T35" s="28">
        <f>Hoja1!AF284</f>
        <v>3872.4000000000015</v>
      </c>
      <c r="U35" s="28">
        <f>Hoja1!AG284</f>
        <v>173194.08000000002</v>
      </c>
      <c r="V35" s="28">
        <f>Hoja1!AH284</f>
        <v>11026.32</v>
      </c>
      <c r="W35" s="28">
        <f>Hoja1!AI284</f>
        <v>14000</v>
      </c>
      <c r="X35" s="28">
        <f>Hoja1!AJ284</f>
        <v>177066.48</v>
      </c>
      <c r="Y35" s="32">
        <v>14</v>
      </c>
    </row>
    <row r="36" spans="1:25" s="31" customFormat="1" ht="26.25" customHeight="1">
      <c r="A36" s="68">
        <f>Hoja1!M285</f>
        <v>0</v>
      </c>
      <c r="B36" s="111">
        <f>SUM(B16:B35)</f>
        <v>237</v>
      </c>
      <c r="C36" s="111">
        <f>SUM(C16:C35)</f>
        <v>211</v>
      </c>
      <c r="D36" s="68"/>
      <c r="E36" s="112"/>
      <c r="F36" s="68">
        <f aca="true" t="shared" si="0" ref="F36:Y36">SUM(F16:F35)</f>
        <v>9.890000000000004</v>
      </c>
      <c r="G36" s="68">
        <f t="shared" si="0"/>
        <v>6380.140000000001</v>
      </c>
      <c r="H36" s="68">
        <f t="shared" si="0"/>
        <v>6390.080000000002</v>
      </c>
      <c r="I36" s="68">
        <f t="shared" si="0"/>
        <v>289340.73</v>
      </c>
      <c r="J36" s="68">
        <f t="shared" si="0"/>
        <v>296927.06999999995</v>
      </c>
      <c r="K36" s="112">
        <f t="shared" si="0"/>
        <v>20162.589999999993</v>
      </c>
      <c r="L36" s="112">
        <f t="shared" si="0"/>
        <v>94800</v>
      </c>
      <c r="M36" s="112">
        <f t="shared" si="0"/>
        <v>71100</v>
      </c>
      <c r="N36" s="112">
        <f t="shared" si="0"/>
        <v>71100</v>
      </c>
      <c r="O36" s="116">
        <f t="shared" si="0"/>
        <v>237</v>
      </c>
      <c r="P36" s="116">
        <f t="shared" si="0"/>
        <v>211</v>
      </c>
      <c r="Q36" s="116">
        <v>12</v>
      </c>
      <c r="R36" s="112">
        <f t="shared" si="0"/>
        <v>119.28000000000003</v>
      </c>
      <c r="S36" s="112">
        <f t="shared" si="0"/>
        <v>76561.68000000001</v>
      </c>
      <c r="T36" s="112">
        <f t="shared" si="0"/>
        <v>76680.95999999999</v>
      </c>
      <c r="U36" s="112">
        <f t="shared" si="0"/>
        <v>3472088.7600000007</v>
      </c>
      <c r="V36" s="112">
        <f t="shared" si="0"/>
        <v>241951.08000000005</v>
      </c>
      <c r="W36" s="112">
        <f t="shared" si="0"/>
        <v>236000</v>
      </c>
      <c r="X36" s="112">
        <f t="shared" si="0"/>
        <v>3563124.84</v>
      </c>
      <c r="Y36" s="32">
        <f t="shared" si="0"/>
        <v>211</v>
      </c>
    </row>
    <row r="37" spans="1:13" ht="18.75" customHeight="1">
      <c r="A37" s="10"/>
      <c r="C37" s="34"/>
      <c r="D37" s="10"/>
      <c r="F37" s="27"/>
      <c r="J37" s="37"/>
      <c r="M37" s="34"/>
    </row>
    <row r="38" spans="1:24" ht="12.75">
      <c r="A38" s="10"/>
      <c r="D38" s="10"/>
      <c r="F38" s="27"/>
      <c r="J38" s="9"/>
      <c r="X38" s="92">
        <f>+V36+W36+X36</f>
        <v>4041075.92</v>
      </c>
    </row>
    <row r="39" spans="1:14" ht="12.75">
      <c r="A39" s="10"/>
      <c r="D39" s="10"/>
      <c r="F39" s="27"/>
      <c r="J39" s="22" t="s">
        <v>944</v>
      </c>
      <c r="K39" s="22" t="s">
        <v>956</v>
      </c>
      <c r="L39" s="105"/>
      <c r="M39" s="105"/>
      <c r="N39" s="105"/>
    </row>
    <row r="40" spans="1:14" ht="12.75">
      <c r="A40" s="10"/>
      <c r="D40" s="10"/>
      <c r="F40" s="27"/>
      <c r="J40" s="22" t="s">
        <v>916</v>
      </c>
      <c r="K40" s="22" t="s">
        <v>943</v>
      </c>
      <c r="L40" s="105"/>
      <c r="M40" s="105"/>
      <c r="N40" s="105"/>
    </row>
    <row r="41" spans="10:14" ht="12.75">
      <c r="J41" s="22" t="s">
        <v>958</v>
      </c>
      <c r="K41" s="22" t="s">
        <v>573</v>
      </c>
      <c r="L41" s="105"/>
      <c r="M41" s="105"/>
      <c r="N41" s="105"/>
    </row>
    <row r="42" spans="10:24" ht="15.75" customHeight="1">
      <c r="J42" s="22" t="s">
        <v>917</v>
      </c>
      <c r="K42" s="22" t="s">
        <v>957</v>
      </c>
      <c r="L42" s="105"/>
      <c r="M42" s="105"/>
      <c r="N42" s="105"/>
      <c r="X42" s="37"/>
    </row>
    <row r="43" spans="1:14" ht="15.75">
      <c r="A43" s="10"/>
      <c r="D43" s="10"/>
      <c r="J43" s="23" t="s">
        <v>184</v>
      </c>
      <c r="K43" s="43">
        <v>26</v>
      </c>
      <c r="L43" s="106"/>
      <c r="M43" s="106"/>
      <c r="N43" s="106"/>
    </row>
    <row r="44" spans="1:5" ht="12.75">
      <c r="A44" s="44" t="s">
        <v>183</v>
      </c>
      <c r="B44" s="17" t="s">
        <v>945</v>
      </c>
      <c r="C44" s="17"/>
      <c r="D44" s="17"/>
      <c r="E44" s="73"/>
    </row>
    <row r="45" spans="1:14" ht="12.75">
      <c r="A45" s="45"/>
      <c r="B45" s="17"/>
      <c r="C45" s="17"/>
      <c r="D45" s="46"/>
      <c r="E45" s="44"/>
      <c r="F45" s="173"/>
      <c r="G45" s="173"/>
      <c r="H45" s="173"/>
      <c r="I45" s="44"/>
      <c r="K45" s="50"/>
      <c r="L45" s="50"/>
      <c r="M45" s="50"/>
      <c r="N45" s="50"/>
    </row>
    <row r="46" spans="1:4" ht="12.75">
      <c r="A46" s="10"/>
      <c r="D46" s="10"/>
    </row>
    <row r="47" spans="1:4" ht="12.75">
      <c r="A47" s="10"/>
      <c r="D47" s="10"/>
    </row>
    <row r="48" spans="1:4" ht="12.75">
      <c r="A48" s="10"/>
      <c r="D48" s="10"/>
    </row>
    <row r="49" spans="1:4" ht="12.75">
      <c r="A49" s="10"/>
      <c r="D49" s="10"/>
    </row>
    <row r="50" spans="1:4" ht="12.75">
      <c r="A50" s="10"/>
      <c r="D50" s="10"/>
    </row>
    <row r="51" spans="1:4" ht="12.75">
      <c r="A51" s="10"/>
      <c r="D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</sheetData>
  <sheetProtection/>
  <mergeCells count="18">
    <mergeCell ref="A4:Y4"/>
    <mergeCell ref="S10:Y10"/>
    <mergeCell ref="A13:C13"/>
    <mergeCell ref="D13:X13"/>
    <mergeCell ref="Y13:Y15"/>
    <mergeCell ref="A5:Y5"/>
    <mergeCell ref="A6:Y6"/>
    <mergeCell ref="F8:Q8"/>
    <mergeCell ref="F9:Q9"/>
    <mergeCell ref="A14:A15"/>
    <mergeCell ref="F45:H45"/>
    <mergeCell ref="O14:P14"/>
    <mergeCell ref="Q14:Q15"/>
    <mergeCell ref="R14:X14"/>
    <mergeCell ref="B14:C14"/>
    <mergeCell ref="D14:D15"/>
    <mergeCell ref="E14:E15"/>
    <mergeCell ref="F14:J1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GAguirre</dc:creator>
  <cp:keywords/>
  <dc:description/>
  <cp:lastModifiedBy>Eric Nilton Paredes Laos</cp:lastModifiedBy>
  <cp:lastPrinted>2013-06-03T20:15:14Z</cp:lastPrinted>
  <dcterms:created xsi:type="dcterms:W3CDTF">2007-04-20T23:03:12Z</dcterms:created>
  <dcterms:modified xsi:type="dcterms:W3CDTF">2013-08-27T17:08:00Z</dcterms:modified>
  <cp:category/>
  <cp:version/>
  <cp:contentType/>
  <cp:contentStatus/>
</cp:coreProperties>
</file>